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3545" tabRatio="713"/>
  </bookViews>
  <sheets>
    <sheet name="Distribution (2015)" sheetId="7" r:id="rId1"/>
  </sheets>
  <definedNames>
    <definedName name="_xlnm._FilterDatabase" localSheetId="0" hidden="1">'Distribution (2015)'!$A$4:$F$62</definedName>
    <definedName name="_xlnm.Print_Area" localSheetId="0">'Distribution (2015)'!$A$1:$G$67</definedName>
    <definedName name="_xlnm.Print_Titles" localSheetId="0">'Distribution (2015)'!$1:$3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7" l="1"/>
  <c r="F51" i="7"/>
  <c r="F48" i="7"/>
  <c r="F41" i="7"/>
  <c r="F37" i="7"/>
  <c r="F33" i="7"/>
  <c r="F25" i="7"/>
  <c r="F15" i="7"/>
  <c r="B62" i="7"/>
  <c r="B57" i="7"/>
  <c r="B46" i="7"/>
  <c r="B14" i="7"/>
  <c r="B9" i="7"/>
  <c r="B5" i="7"/>
  <c r="F6" i="7" l="1"/>
  <c r="F5" i="7" s="1"/>
  <c r="F67" i="7" s="1"/>
  <c r="G54" i="7" l="1"/>
  <c r="G42" i="7"/>
  <c r="G28" i="7"/>
  <c r="G18" i="7"/>
  <c r="G8" i="7"/>
  <c r="C60" i="7"/>
  <c r="C50" i="7"/>
  <c r="C40" i="7"/>
  <c r="C32" i="7"/>
  <c r="C24" i="7"/>
  <c r="C16" i="7"/>
  <c r="G53" i="7"/>
  <c r="G27" i="7"/>
  <c r="G17" i="7"/>
  <c r="G7" i="7"/>
  <c r="C59" i="7"/>
  <c r="C49" i="7"/>
  <c r="C39" i="7"/>
  <c r="C31" i="7"/>
  <c r="C23" i="7"/>
  <c r="C15" i="7"/>
  <c r="G59" i="7"/>
  <c r="G31" i="7"/>
  <c r="C65" i="7"/>
  <c r="C43" i="7"/>
  <c r="C19" i="7"/>
  <c r="C64" i="7"/>
  <c r="C26" i="7"/>
  <c r="G9" i="7"/>
  <c r="C33" i="7"/>
  <c r="C17" i="7"/>
  <c r="G39" i="7"/>
  <c r="C20" i="7"/>
  <c r="G11" i="7"/>
  <c r="C27" i="7"/>
  <c r="G20" i="7"/>
  <c r="C42" i="7"/>
  <c r="C18" i="7"/>
  <c r="G43" i="7"/>
  <c r="C63" i="7"/>
  <c r="C41" i="7"/>
  <c r="G52" i="7"/>
  <c r="G38" i="7"/>
  <c r="G26" i="7"/>
  <c r="G16" i="7"/>
  <c r="C58" i="7"/>
  <c r="C48" i="7"/>
  <c r="C38" i="7"/>
  <c r="C30" i="7"/>
  <c r="C22" i="7"/>
  <c r="C12" i="7"/>
  <c r="G49" i="7"/>
  <c r="G48" i="7" s="1"/>
  <c r="G35" i="7"/>
  <c r="G23" i="7"/>
  <c r="G13" i="7"/>
  <c r="C67" i="7"/>
  <c r="C55" i="7"/>
  <c r="C47" i="7"/>
  <c r="C37" i="7"/>
  <c r="C29" i="7"/>
  <c r="C21" i="7"/>
  <c r="C11" i="7"/>
  <c r="G46" i="7"/>
  <c r="G34" i="7"/>
  <c r="G22" i="7"/>
  <c r="G12" i="7"/>
  <c r="C66" i="7"/>
  <c r="C54" i="7"/>
  <c r="C44" i="7"/>
  <c r="C36" i="7"/>
  <c r="C28" i="7"/>
  <c r="C10" i="7"/>
  <c r="G45" i="7"/>
  <c r="G21" i="7"/>
  <c r="C53" i="7"/>
  <c r="C35" i="7"/>
  <c r="C7" i="7"/>
  <c r="G58" i="7"/>
  <c r="G57" i="7" s="1"/>
  <c r="G44" i="7"/>
  <c r="G30" i="7"/>
  <c r="G10" i="7"/>
  <c r="C52" i="7"/>
  <c r="C34" i="7"/>
  <c r="C6" i="7"/>
  <c r="G55" i="7"/>
  <c r="G29" i="7"/>
  <c r="G19" i="7"/>
  <c r="C51" i="7"/>
  <c r="C25" i="7"/>
  <c r="E67" i="7"/>
  <c r="G6" i="7"/>
  <c r="C57" i="7" l="1"/>
  <c r="G37" i="7"/>
  <c r="G41" i="7"/>
  <c r="G33" i="7"/>
  <c r="G51" i="7"/>
  <c r="C9" i="7"/>
  <c r="G25" i="7"/>
  <c r="G15" i="7"/>
  <c r="C14" i="7"/>
  <c r="C5" i="7"/>
  <c r="C46" i="7"/>
  <c r="C62" i="7"/>
  <c r="G5" i="7"/>
  <c r="G67" i="7" l="1"/>
</calcChain>
</file>

<file path=xl/sharedStrings.xml><?xml version="1.0" encoding="utf-8"?>
<sst xmlns="http://schemas.openxmlformats.org/spreadsheetml/2006/main" count="108" uniqueCount="103">
  <si>
    <t>SRI DISTRIBUTION</t>
  </si>
  <si>
    <t>Based on Indirect Cost Recovered</t>
  </si>
  <si>
    <t>Architecture</t>
  </si>
  <si>
    <t>ARRC</t>
  </si>
  <si>
    <t>Educational Psychology</t>
  </si>
  <si>
    <t>Deans ARRC (AGS)</t>
  </si>
  <si>
    <t>Deans ARRC (ENGR)</t>
  </si>
  <si>
    <t>Instructional Leadership Tulsa</t>
  </si>
  <si>
    <t>Arts and Sciences</t>
  </si>
  <si>
    <t>Anthropology</t>
  </si>
  <si>
    <t>Archeological Survey</t>
  </si>
  <si>
    <t>Biological Survey</t>
  </si>
  <si>
    <t>Biology</t>
  </si>
  <si>
    <t>CASR</t>
  </si>
  <si>
    <t>ECE-Tulsa</t>
  </si>
  <si>
    <t>Executive Affairs</t>
  </si>
  <si>
    <t>Economics</t>
  </si>
  <si>
    <t>Human Relations-Tulsa</t>
  </si>
  <si>
    <t>Vice President Information Technology</t>
  </si>
  <si>
    <t>Institute for Environmental Genomics</t>
  </si>
  <si>
    <t>Vice President Strategic Planning</t>
  </si>
  <si>
    <t>Library Science</t>
  </si>
  <si>
    <t>Mathematics</t>
  </si>
  <si>
    <t>VP Executive Affairs</t>
  </si>
  <si>
    <t>Philosophy</t>
  </si>
  <si>
    <t>Physics and Astronomy</t>
  </si>
  <si>
    <t>Political Science</t>
  </si>
  <si>
    <t>POLL</t>
  </si>
  <si>
    <t>Psychology</t>
  </si>
  <si>
    <t>International Studies</t>
  </si>
  <si>
    <t>Psychology Tulsa</t>
  </si>
  <si>
    <t>International Area Studies</t>
  </si>
  <si>
    <t>Social Work</t>
  </si>
  <si>
    <t>Sociology</t>
  </si>
  <si>
    <t>International Studies Dean</t>
  </si>
  <si>
    <t>CAPS</t>
  </si>
  <si>
    <t>Center for Spatial Analysis</t>
  </si>
  <si>
    <t>Journalism Instruct</t>
  </si>
  <si>
    <t>CIMMS</t>
  </si>
  <si>
    <t>Provost Direct</t>
  </si>
  <si>
    <t>Meteorology</t>
  </si>
  <si>
    <t>Vice President Research</t>
  </si>
  <si>
    <t>Vice President Student Affairs</t>
  </si>
  <si>
    <t>Student Life</t>
  </si>
  <si>
    <t>Institute for Energy &amp; the Environment</t>
  </si>
  <si>
    <t>Oklahoma Geological Survey</t>
  </si>
  <si>
    <t>Classics</t>
  </si>
  <si>
    <t>History</t>
  </si>
  <si>
    <t>History of Science</t>
  </si>
  <si>
    <t>Library</t>
  </si>
  <si>
    <t>University College</t>
  </si>
  <si>
    <t>University Libraries</t>
  </si>
  <si>
    <t>Finance</t>
  </si>
  <si>
    <t>FY 2015</t>
  </si>
  <si>
    <t>Confucius Institute</t>
  </si>
  <si>
    <t>Athletics</t>
  </si>
  <si>
    <t>Atmospheric and Geographic Sciences</t>
  </si>
  <si>
    <t>Price Business</t>
  </si>
  <si>
    <t>Mewbourne Earth and Energy</t>
  </si>
  <si>
    <t>Rainbolt Education</t>
  </si>
  <si>
    <t>Gallogly Engineering</t>
  </si>
  <si>
    <t>Gaylord Journalism</t>
  </si>
  <si>
    <t>Architecture Dean</t>
  </si>
  <si>
    <t>Arts and Sciences Dean</t>
  </si>
  <si>
    <t>Atmospheric Geographic Sciences Dean</t>
  </si>
  <si>
    <t>Business Dean</t>
  </si>
  <si>
    <t>Earth &amp; Energy Dean</t>
  </si>
  <si>
    <t>Education Dean</t>
  </si>
  <si>
    <t>Education Dean Tulsa</t>
  </si>
  <si>
    <t>Engineering Dean</t>
  </si>
  <si>
    <t>Journalism Dean</t>
  </si>
  <si>
    <t>Microbiology and Plant Biology</t>
  </si>
  <si>
    <t>Chemistry &amp; Biochemistry</t>
  </si>
  <si>
    <t>Communication</t>
  </si>
  <si>
    <t>Energy Institute Americas Tulsa</t>
  </si>
  <si>
    <t>Health and Exercise Science</t>
  </si>
  <si>
    <t>Modern Languages Literatures Linguistics</t>
  </si>
  <si>
    <t>South Central Climate Science Center</t>
  </si>
  <si>
    <t>Geography Environmental Sustainability</t>
  </si>
  <si>
    <t>NASA Space Grant Consortium</t>
  </si>
  <si>
    <t>Oklahoma Climatological Survey</t>
  </si>
  <si>
    <t>Management Information Systems</t>
  </si>
  <si>
    <t>Educational Leadership Policy Studies</t>
  </si>
  <si>
    <t>Zarrow Ctr Learning Enrichment</t>
  </si>
  <si>
    <t>Instruct Leadershp Academic Curriculum</t>
  </si>
  <si>
    <t>Aerospace Mechanical Engineering</t>
  </si>
  <si>
    <t>Chemical Biological Materials Eng</t>
  </si>
  <si>
    <t>Civil Engineering Environmental Sciences</t>
  </si>
  <si>
    <t>Computer Science</t>
  </si>
  <si>
    <t>Electrical Computer Engineering</t>
  </si>
  <si>
    <t>Industrial Systems Engineering</t>
  </si>
  <si>
    <t>Ctr Creation Economic Wealth</t>
  </si>
  <si>
    <t>Fred Jones Art Museum</t>
  </si>
  <si>
    <t>Sam Noble Natural History Museum</t>
  </si>
  <si>
    <t>University Press</t>
  </si>
  <si>
    <t>Project Threshold</t>
  </si>
  <si>
    <t>Continuing Education - China Institute</t>
  </si>
  <si>
    <t>Ctr Research Prgrm Devlpment Enrichmnt</t>
  </si>
  <si>
    <t>Electron Microprobe Laboratory</t>
  </si>
  <si>
    <t>Ctr Risk Crisis Management</t>
  </si>
  <si>
    <t>Geology &amp; Geophysics</t>
  </si>
  <si>
    <t>Petroleum Geological Engineering</t>
  </si>
  <si>
    <t>Ctr Educational Community Renewal - K20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</si>
</sst>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1" fontId="2" fillId="0" borderId="0" xfId="0" applyNumberFormat="1" applyFont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4" fillId="0" borderId="0" xfId="0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horizontal="center" vertical="center"/>
    </xf>
    <xf numFmtId="41" fontId="0" fillId="0" borderId="0" xfId="0" applyNumberFormat="1" applyFont="1" applyFill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10" fontId="3" fillId="0" borderId="0" xfId="0" applyNumberFormat="1" applyFont="1" applyFill="1" applyAlignment="1">
      <alignment vertical="center"/>
    </xf>
    <xf numFmtId="10" fontId="2" fillId="0" borderId="0" xfId="0" applyNumberFormat="1" applyFont="1" applyFill="1" applyAlignment="1">
      <alignment horizontal="right" vertical="center"/>
    </xf>
    <xf numFmtId="10" fontId="5" fillId="0" borderId="0" xfId="0" applyNumberFormat="1" applyFont="1" applyFill="1" applyAlignment="1">
      <alignment vertical="center"/>
    </xf>
    <xf numFmtId="10" fontId="0" fillId="0" borderId="0" xfId="0" applyNumberFormat="1" applyFont="1" applyAlignment="1">
      <alignment vertical="center"/>
    </xf>
    <xf numFmtId="10" fontId="1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vertical="center"/>
    </xf>
    <xf numFmtId="10" fontId="0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5" fontId="3" fillId="0" borderId="0" xfId="0" applyNumberFormat="1" applyFont="1" applyFill="1" applyAlignment="1">
      <alignment vertical="center"/>
    </xf>
    <xf numFmtId="5" fontId="2" fillId="0" borderId="0" xfId="0" applyNumberFormat="1" applyFont="1" applyFill="1" applyAlignment="1">
      <alignment vertical="center"/>
    </xf>
    <xf numFmtId="5" fontId="2" fillId="0" borderId="0" xfId="0" applyNumberFormat="1" applyFont="1" applyFill="1" applyAlignment="1">
      <alignment horizontal="right" vertical="center"/>
    </xf>
    <xf numFmtId="5" fontId="5" fillId="0" borderId="0" xfId="0" applyNumberFormat="1" applyFont="1" applyFill="1" applyAlignment="1">
      <alignment vertical="center"/>
    </xf>
    <xf numFmtId="5" fontId="6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120" zoomScaleNormal="120" zoomScalePageLayoutView="145" workbookViewId="0">
      <selection activeCell="I15" sqref="I15"/>
    </sheetView>
  </sheetViews>
  <sheetFormatPr defaultColWidth="11.42578125" defaultRowHeight="12" customHeight="1" x14ac:dyDescent="0.25"/>
  <cols>
    <col min="1" max="1" width="27.28515625" style="29" customWidth="1"/>
    <col min="2" max="2" width="9.7109375" style="13" customWidth="1"/>
    <col min="3" max="3" width="7.7109375" style="21" customWidth="1"/>
    <col min="4" max="4" width="1.7109375" style="1" customWidth="1"/>
    <col min="5" max="5" width="28.28515625" style="1" customWidth="1"/>
    <col min="6" max="6" width="9.7109375" style="14" customWidth="1"/>
    <col min="7" max="7" width="7.7109375" style="25" customWidth="1"/>
    <col min="8" max="16384" width="11.42578125" style="1"/>
  </cols>
  <sheetData>
    <row r="1" spans="1:7" ht="12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7" ht="12" customHeight="1" x14ac:dyDescent="0.25">
      <c r="A2" s="35" t="s">
        <v>1</v>
      </c>
      <c r="B2" s="35"/>
      <c r="C2" s="35"/>
      <c r="D2" s="35"/>
      <c r="E2" s="35"/>
      <c r="F2" s="35"/>
      <c r="G2" s="35"/>
    </row>
    <row r="3" spans="1:7" ht="12" customHeight="1" x14ac:dyDescent="0.25">
      <c r="A3" s="35" t="s">
        <v>53</v>
      </c>
      <c r="B3" s="35"/>
      <c r="C3" s="35"/>
      <c r="D3" s="35"/>
      <c r="E3" s="35"/>
      <c r="F3" s="35"/>
      <c r="G3" s="35"/>
    </row>
    <row r="4" spans="1:7" ht="12" customHeight="1" x14ac:dyDescent="0.25">
      <c r="A4" s="2"/>
      <c r="B4" s="11"/>
      <c r="C4" s="19"/>
      <c r="E4" s="10"/>
      <c r="F4" s="16"/>
      <c r="G4" s="26"/>
    </row>
    <row r="5" spans="1:7" ht="12" customHeight="1" x14ac:dyDescent="0.25">
      <c r="A5" s="3" t="s">
        <v>2</v>
      </c>
      <c r="B5" s="30">
        <f>SUBTOTAL(9,B6:B7)</f>
        <v>10627.115019994433</v>
      </c>
      <c r="C5" s="22">
        <f>SUBTOTAL(9,C6:C7)</f>
        <v>4.1417508006302839E-3</v>
      </c>
      <c r="D5" s="9"/>
      <c r="E5" s="3" t="s">
        <v>59</v>
      </c>
      <c r="F5" s="30">
        <f>SUBTOTAL(9,F6:F13)</f>
        <v>80270.286627672249</v>
      </c>
      <c r="G5" s="22">
        <f>SUBTOTAL(9,G6:G13)</f>
        <v>3.1284080701251132E-2</v>
      </c>
    </row>
    <row r="6" spans="1:7" ht="12" customHeight="1" x14ac:dyDescent="0.25">
      <c r="A6" s="4" t="s">
        <v>2</v>
      </c>
      <c r="B6" s="31">
        <v>9564.4035179949897</v>
      </c>
      <c r="C6" s="20">
        <f>B6/$F$67</f>
        <v>3.7275757205672555E-3</v>
      </c>
      <c r="D6" s="9"/>
      <c r="E6" s="4" t="s">
        <v>102</v>
      </c>
      <c r="F6" s="31">
        <f>32503.9574636864+2090.47489526042</f>
        <v>34594.432358946819</v>
      </c>
      <c r="G6" s="20">
        <f t="shared" ref="G6:G13" si="0">F6/$F$67</f>
        <v>1.3482635470721878E-2</v>
      </c>
    </row>
    <row r="7" spans="1:7" ht="12" customHeight="1" x14ac:dyDescent="0.25">
      <c r="A7" s="4" t="s">
        <v>62</v>
      </c>
      <c r="B7" s="31">
        <v>1062.7115019994435</v>
      </c>
      <c r="C7" s="20">
        <f>B7/$F$67</f>
        <v>4.141750800630285E-4</v>
      </c>
      <c r="D7" s="9"/>
      <c r="E7" s="4" t="s">
        <v>67</v>
      </c>
      <c r="F7" s="31">
        <v>8044.3314852738476</v>
      </c>
      <c r="G7" s="20">
        <f t="shared" si="0"/>
        <v>3.1351515728382331E-3</v>
      </c>
    </row>
    <row r="8" spans="1:7" ht="12" customHeight="1" x14ac:dyDescent="0.25">
      <c r="A8" s="5"/>
      <c r="B8" s="32"/>
      <c r="C8" s="23"/>
      <c r="D8" s="9"/>
      <c r="E8" s="4" t="s">
        <v>68</v>
      </c>
      <c r="F8" s="31">
        <v>10345.61802530111</v>
      </c>
      <c r="G8" s="20">
        <f t="shared" si="0"/>
        <v>4.0320417779131567E-3</v>
      </c>
    </row>
    <row r="9" spans="1:7" ht="12" customHeight="1" x14ac:dyDescent="0.25">
      <c r="A9" s="3" t="s">
        <v>3</v>
      </c>
      <c r="B9" s="30">
        <f>SUBTOTAL(9,B10:B12)</f>
        <v>58681.29724417776</v>
      </c>
      <c r="C9" s="22">
        <f>SUBTOTAL(9,C10:C12)</f>
        <v>2.2870111915211419E-2</v>
      </c>
      <c r="D9" s="9"/>
      <c r="E9" s="4" t="s">
        <v>82</v>
      </c>
      <c r="F9" s="31">
        <v>1399.9500011016</v>
      </c>
      <c r="G9" s="20">
        <f t="shared" si="0"/>
        <v>5.4560847671223907E-4</v>
      </c>
    </row>
    <row r="10" spans="1:7" ht="12" customHeight="1" x14ac:dyDescent="0.25">
      <c r="A10" s="4" t="s">
        <v>3</v>
      </c>
      <c r="B10" s="31">
        <v>52850.022148007578</v>
      </c>
      <c r="C10" s="20">
        <f>B10/$F$67</f>
        <v>2.0597464234931494E-2</v>
      </c>
      <c r="D10" s="9"/>
      <c r="E10" s="4" t="s">
        <v>4</v>
      </c>
      <c r="F10" s="31">
        <v>10815.167671514944</v>
      </c>
      <c r="G10" s="20">
        <f t="shared" si="0"/>
        <v>4.2150413614767904E-3</v>
      </c>
    </row>
    <row r="11" spans="1:7" ht="12" customHeight="1" x14ac:dyDescent="0.25">
      <c r="A11" s="4" t="s">
        <v>5</v>
      </c>
      <c r="B11" s="31">
        <v>2915.6375480850929</v>
      </c>
      <c r="C11" s="20">
        <f>B11/$F$67</f>
        <v>1.1363238401399629E-3</v>
      </c>
      <c r="D11" s="9"/>
      <c r="E11" s="4" t="s">
        <v>84</v>
      </c>
      <c r="F11" s="31">
        <v>979.07949448062823</v>
      </c>
      <c r="G11" s="20">
        <f t="shared" si="0"/>
        <v>3.8158082156035232E-4</v>
      </c>
    </row>
    <row r="12" spans="1:7" ht="12" customHeight="1" x14ac:dyDescent="0.25">
      <c r="A12" s="4" t="s">
        <v>6</v>
      </c>
      <c r="B12" s="31">
        <v>2915.6375480850929</v>
      </c>
      <c r="C12" s="20">
        <f>B12/$F$67</f>
        <v>1.1363238401399629E-3</v>
      </c>
      <c r="D12" s="9"/>
      <c r="E12" s="4" t="s">
        <v>7</v>
      </c>
      <c r="F12" s="31">
        <v>8664.2790710841236</v>
      </c>
      <c r="G12" s="20">
        <f t="shared" si="0"/>
        <v>3.3767663859881401E-3</v>
      </c>
    </row>
    <row r="13" spans="1:7" ht="12" customHeight="1" x14ac:dyDescent="0.25">
      <c r="A13" s="5"/>
      <c r="B13" s="32"/>
      <c r="C13" s="23"/>
      <c r="D13" s="9"/>
      <c r="E13" s="4" t="s">
        <v>83</v>
      </c>
      <c r="F13" s="31">
        <v>5427.4285199691758</v>
      </c>
      <c r="G13" s="20">
        <f t="shared" si="0"/>
        <v>2.1152548340403437E-3</v>
      </c>
    </row>
    <row r="14" spans="1:7" ht="12" customHeight="1" x14ac:dyDescent="0.25">
      <c r="A14" s="3" t="s">
        <v>8</v>
      </c>
      <c r="B14" s="30">
        <f>SUBTOTAL(9,B15:B44)</f>
        <v>949425.13712551701</v>
      </c>
      <c r="C14" s="22">
        <f>SUBTOTAL(9,C15:C44)</f>
        <v>0.37002350256205147</v>
      </c>
      <c r="D14" s="9"/>
      <c r="E14" s="6"/>
      <c r="F14" s="15"/>
      <c r="G14" s="27"/>
    </row>
    <row r="15" spans="1:7" ht="12" customHeight="1" x14ac:dyDescent="0.25">
      <c r="A15" s="4" t="s">
        <v>9</v>
      </c>
      <c r="B15" s="31">
        <v>17453.474662758468</v>
      </c>
      <c r="C15" s="20">
        <f t="shared" ref="C15:C44" si="1">B15/$F$67</f>
        <v>6.8022170196006902E-3</v>
      </c>
      <c r="D15" s="9"/>
      <c r="E15" s="3" t="s">
        <v>60</v>
      </c>
      <c r="F15" s="30">
        <f>SUBTOTAL(9,F16:F23)</f>
        <v>448371.41578266752</v>
      </c>
      <c r="G15" s="22">
        <f>SUBTOTAL(9,G16:G23)</f>
        <v>0.17474570161362291</v>
      </c>
    </row>
    <row r="16" spans="1:7" ht="12" customHeight="1" x14ac:dyDescent="0.25">
      <c r="A16" s="4" t="s">
        <v>10</v>
      </c>
      <c r="B16" s="31">
        <v>30616.917105123459</v>
      </c>
      <c r="C16" s="20">
        <f t="shared" si="1"/>
        <v>1.193246150948713E-2</v>
      </c>
      <c r="D16" s="9"/>
      <c r="E16" s="4" t="s">
        <v>85</v>
      </c>
      <c r="F16" s="31">
        <v>28175.540575898969</v>
      </c>
      <c r="G16" s="20">
        <f t="shared" ref="G16:G23" si="2">F16/$F$67</f>
        <v>1.0980973436239494E-2</v>
      </c>
    </row>
    <row r="17" spans="1:7" ht="12" customHeight="1" x14ac:dyDescent="0.25">
      <c r="A17" s="4" t="s">
        <v>11</v>
      </c>
      <c r="B17" s="31">
        <v>32357.679710228105</v>
      </c>
      <c r="C17" s="20">
        <f t="shared" si="1"/>
        <v>1.2610896333974726E-2</v>
      </c>
      <c r="D17" s="9"/>
      <c r="E17" s="4" t="s">
        <v>86</v>
      </c>
      <c r="F17" s="31">
        <v>135003.14952545721</v>
      </c>
      <c r="G17" s="20">
        <f t="shared" si="2"/>
        <v>5.2615352481144524E-2</v>
      </c>
    </row>
    <row r="18" spans="1:7" ht="12" customHeight="1" x14ac:dyDescent="0.25">
      <c r="A18" s="4" t="s">
        <v>12</v>
      </c>
      <c r="B18" s="31">
        <v>44264.3603209676</v>
      </c>
      <c r="C18" s="20">
        <f t="shared" si="1"/>
        <v>1.7251337682317753E-2</v>
      </c>
      <c r="D18" s="9"/>
      <c r="E18" s="4" t="s">
        <v>87</v>
      </c>
      <c r="F18" s="31">
        <v>75379.100661501987</v>
      </c>
      <c r="G18" s="20">
        <f t="shared" si="2"/>
        <v>2.937781796171151E-2</v>
      </c>
    </row>
    <row r="19" spans="1:7" ht="12" customHeight="1" x14ac:dyDescent="0.25">
      <c r="A19" s="4" t="s">
        <v>71</v>
      </c>
      <c r="B19" s="31">
        <v>244622.73543355151</v>
      </c>
      <c r="C19" s="20">
        <f t="shared" si="1"/>
        <v>9.5337860597919155E-2</v>
      </c>
      <c r="D19" s="9"/>
      <c r="E19" s="4" t="s">
        <v>88</v>
      </c>
      <c r="F19" s="31">
        <v>33648.36021105649</v>
      </c>
      <c r="G19" s="20">
        <f t="shared" si="2"/>
        <v>1.3113918742935786E-2</v>
      </c>
    </row>
    <row r="20" spans="1:7" ht="12" customHeight="1" x14ac:dyDescent="0.25">
      <c r="A20" s="4" t="s">
        <v>13</v>
      </c>
      <c r="B20" s="31">
        <v>20448.622629470465</v>
      </c>
      <c r="C20" s="20">
        <f t="shared" si="1"/>
        <v>7.9695287938494723E-3</v>
      </c>
      <c r="D20" s="9"/>
      <c r="E20" s="4" t="s">
        <v>69</v>
      </c>
      <c r="F20" s="31">
        <v>54591.841325562789</v>
      </c>
      <c r="G20" s="20">
        <f t="shared" si="2"/>
        <v>2.127631084190049E-2</v>
      </c>
    </row>
    <row r="21" spans="1:7" ht="12" customHeight="1" x14ac:dyDescent="0.25">
      <c r="A21" s="4" t="s">
        <v>72</v>
      </c>
      <c r="B21" s="31">
        <v>204362.31477121022</v>
      </c>
      <c r="C21" s="20">
        <f t="shared" si="1"/>
        <v>7.9646995372669019E-2</v>
      </c>
      <c r="D21" s="9"/>
      <c r="E21" s="4" t="s">
        <v>89</v>
      </c>
      <c r="F21" s="31">
        <v>96867.634981465511</v>
      </c>
      <c r="G21" s="20">
        <f t="shared" si="2"/>
        <v>3.7752635967974783E-2</v>
      </c>
    </row>
    <row r="22" spans="1:7" ht="12" customHeight="1" x14ac:dyDescent="0.25">
      <c r="A22" s="4" t="s">
        <v>46</v>
      </c>
      <c r="B22" s="31">
        <v>493.18133543195665</v>
      </c>
      <c r="C22" s="20">
        <f t="shared" si="1"/>
        <v>1.9220966245665883E-4</v>
      </c>
      <c r="D22" s="9"/>
      <c r="E22" s="4" t="s">
        <v>14</v>
      </c>
      <c r="F22" s="12">
        <v>11056.742045631827</v>
      </c>
      <c r="G22" s="20">
        <f t="shared" si="2"/>
        <v>4.3091911712349312E-3</v>
      </c>
    </row>
    <row r="23" spans="1:7" ht="12" customHeight="1" x14ac:dyDescent="0.25">
      <c r="A23" s="4" t="s">
        <v>73</v>
      </c>
      <c r="B23" s="31">
        <v>1003.9706681327465</v>
      </c>
      <c r="C23" s="20">
        <f t="shared" si="1"/>
        <v>3.9128176468633931E-4</v>
      </c>
      <c r="D23" s="9"/>
      <c r="E23" s="4" t="s">
        <v>90</v>
      </c>
      <c r="F23" s="12">
        <v>13649.046456092741</v>
      </c>
      <c r="G23" s="20">
        <f t="shared" si="2"/>
        <v>5.3195010104813622E-3</v>
      </c>
    </row>
    <row r="24" spans="1:7" ht="12" customHeight="1" x14ac:dyDescent="0.25">
      <c r="A24" s="4" t="s">
        <v>54</v>
      </c>
      <c r="B24" s="31">
        <v>107.33418296248725</v>
      </c>
      <c r="C24" s="20">
        <f t="shared" si="1"/>
        <v>4.1831808292605814E-5</v>
      </c>
      <c r="D24" s="9"/>
      <c r="E24" s="4"/>
      <c r="F24" s="12"/>
      <c r="G24" s="20"/>
    </row>
    <row r="25" spans="1:7" ht="12" customHeight="1" x14ac:dyDescent="0.25">
      <c r="A25" s="4" t="s">
        <v>99</v>
      </c>
      <c r="B25" s="31">
        <v>12402.308572160664</v>
      </c>
      <c r="C25" s="20">
        <f t="shared" si="1"/>
        <v>4.833604544767332E-3</v>
      </c>
      <c r="D25" s="9"/>
      <c r="E25" s="3" t="s">
        <v>15</v>
      </c>
      <c r="F25" s="30">
        <f>SUBTOTAL(9,F26:F31)</f>
        <v>14494.613739025332</v>
      </c>
      <c r="G25" s="22">
        <f>SUBTOTAL(9,G26:G31)</f>
        <v>5.6490475491688362E-3</v>
      </c>
    </row>
    <row r="26" spans="1:7" ht="12" customHeight="1" x14ac:dyDescent="0.25">
      <c r="A26" s="4" t="s">
        <v>63</v>
      </c>
      <c r="B26" s="31">
        <v>102642.29548728048</v>
      </c>
      <c r="C26" s="20">
        <f t="shared" si="1"/>
        <v>4.0003219002818023E-2</v>
      </c>
      <c r="D26" s="9"/>
      <c r="E26" s="4" t="s">
        <v>55</v>
      </c>
      <c r="F26" s="31">
        <v>2335.2373901975488</v>
      </c>
      <c r="G26" s="20">
        <f t="shared" ref="G26:G31" si="3">F26/$F$67</f>
        <v>9.1012201451806055E-4</v>
      </c>
    </row>
    <row r="27" spans="1:7" ht="12" customHeight="1" x14ac:dyDescent="0.25">
      <c r="A27" s="4" t="s">
        <v>74</v>
      </c>
      <c r="B27" s="31">
        <v>793.34449612880337</v>
      </c>
      <c r="C27" s="20">
        <f t="shared" si="1"/>
        <v>3.0919352955481816E-4</v>
      </c>
      <c r="D27" s="9"/>
      <c r="E27" s="4" t="s">
        <v>91</v>
      </c>
      <c r="F27" s="31">
        <v>793.74977124017084</v>
      </c>
      <c r="G27" s="20">
        <f t="shared" si="3"/>
        <v>3.0935147915015269E-4</v>
      </c>
    </row>
    <row r="28" spans="1:7" ht="12" customHeight="1" x14ac:dyDescent="0.25">
      <c r="A28" s="4" t="s">
        <v>16</v>
      </c>
      <c r="B28" s="31">
        <v>133.15230840008192</v>
      </c>
      <c r="C28" s="20">
        <f t="shared" si="1"/>
        <v>5.1894016286096307E-5</v>
      </c>
      <c r="D28" s="9"/>
      <c r="E28" s="4" t="s">
        <v>50</v>
      </c>
      <c r="F28" s="31">
        <v>962.82222505268544</v>
      </c>
      <c r="G28" s="20">
        <f t="shared" si="3"/>
        <v>3.7524480670189268E-4</v>
      </c>
    </row>
    <row r="29" spans="1:7" ht="12" customHeight="1" x14ac:dyDescent="0.25">
      <c r="A29" s="4" t="s">
        <v>75</v>
      </c>
      <c r="B29" s="31">
        <v>1342.56462096461</v>
      </c>
      <c r="C29" s="20">
        <f t="shared" si="1"/>
        <v>5.2324342809088929E-4</v>
      </c>
      <c r="D29" s="9"/>
      <c r="E29" s="4" t="s">
        <v>18</v>
      </c>
      <c r="F29" s="31">
        <v>9921.5112047589882</v>
      </c>
      <c r="G29" s="20">
        <f t="shared" si="3"/>
        <v>3.8667528203524043E-3</v>
      </c>
    </row>
    <row r="30" spans="1:7" ht="12" customHeight="1" x14ac:dyDescent="0.25">
      <c r="A30" s="4" t="s">
        <v>47</v>
      </c>
      <c r="B30" s="31">
        <v>493.18133543195665</v>
      </c>
      <c r="C30" s="20">
        <f t="shared" si="1"/>
        <v>1.9220966245665883E-4</v>
      </c>
      <c r="D30" s="9"/>
      <c r="E30" s="4" t="s">
        <v>20</v>
      </c>
      <c r="F30" s="31">
        <v>133.62790761619038</v>
      </c>
      <c r="G30" s="20">
        <f t="shared" si="3"/>
        <v>5.2079373594301803E-5</v>
      </c>
    </row>
    <row r="31" spans="1:7" ht="12" customHeight="1" x14ac:dyDescent="0.25">
      <c r="A31" s="4" t="s">
        <v>48</v>
      </c>
      <c r="B31" s="31">
        <v>1875.903700915032</v>
      </c>
      <c r="C31" s="20">
        <f t="shared" si="1"/>
        <v>7.3110393936191885E-4</v>
      </c>
      <c r="D31" s="9"/>
      <c r="E31" s="4" t="s">
        <v>23</v>
      </c>
      <c r="F31" s="31">
        <v>347.66524015974665</v>
      </c>
      <c r="G31" s="20">
        <f t="shared" si="3"/>
        <v>1.3549705485202369E-4</v>
      </c>
    </row>
    <row r="32" spans="1:7" ht="12" customHeight="1" x14ac:dyDescent="0.25">
      <c r="A32" s="4" t="s">
        <v>17</v>
      </c>
      <c r="B32" s="31">
        <v>-79.182728754038607</v>
      </c>
      <c r="C32" s="20">
        <f t="shared" si="1"/>
        <v>-3.0860222138943388E-5</v>
      </c>
      <c r="D32" s="9"/>
      <c r="E32" s="6"/>
      <c r="F32" s="15"/>
      <c r="G32" s="27"/>
    </row>
    <row r="33" spans="1:7" ht="12" customHeight="1" x14ac:dyDescent="0.25">
      <c r="A33" s="4" t="s">
        <v>19</v>
      </c>
      <c r="B33" s="31">
        <v>27122.645568860386</v>
      </c>
      <c r="C33" s="20">
        <f t="shared" si="1"/>
        <v>1.057062418056879E-2</v>
      </c>
      <c r="D33" s="9"/>
      <c r="E33" s="3" t="s">
        <v>29</v>
      </c>
      <c r="F33" s="30">
        <f>SUBTOTAL(9,F34:F35)</f>
        <v>9820.8131932080032</v>
      </c>
      <c r="G33" s="22">
        <f>SUBTOTAL(9,G34:G35)</f>
        <v>3.8275073554093339E-3</v>
      </c>
    </row>
    <row r="34" spans="1:7" ht="12" customHeight="1" x14ac:dyDescent="0.25">
      <c r="A34" s="4" t="s">
        <v>21</v>
      </c>
      <c r="B34" s="31">
        <v>4802.9111673443404</v>
      </c>
      <c r="C34" s="20">
        <f t="shared" si="1"/>
        <v>1.87185902620587E-3</v>
      </c>
      <c r="D34" s="9"/>
      <c r="E34" s="4" t="s">
        <v>31</v>
      </c>
      <c r="F34" s="31">
        <v>4285.2712004433815</v>
      </c>
      <c r="G34" s="20">
        <f t="shared" ref="G34:G35" si="4">F34/$F$67</f>
        <v>1.6701169971305694E-3</v>
      </c>
    </row>
    <row r="35" spans="1:7" ht="12" customHeight="1" x14ac:dyDescent="0.25">
      <c r="A35" s="4" t="s">
        <v>22</v>
      </c>
      <c r="B35" s="31">
        <v>16199.669662377873</v>
      </c>
      <c r="C35" s="20">
        <f t="shared" si="1"/>
        <v>6.3135662564923313E-3</v>
      </c>
      <c r="D35" s="9"/>
      <c r="E35" s="4" t="s">
        <v>34</v>
      </c>
      <c r="F35" s="31">
        <v>5535.5419927646208</v>
      </c>
      <c r="G35" s="20">
        <f t="shared" si="4"/>
        <v>2.1573903582787642E-3</v>
      </c>
    </row>
    <row r="36" spans="1:7" ht="12" customHeight="1" x14ac:dyDescent="0.25">
      <c r="A36" s="4" t="s">
        <v>76</v>
      </c>
      <c r="B36" s="31">
        <v>4279.8223268217707</v>
      </c>
      <c r="C36" s="20">
        <f t="shared" si="1"/>
        <v>1.6679933844057256E-3</v>
      </c>
      <c r="D36" s="9"/>
      <c r="E36" s="4"/>
      <c r="F36" s="31"/>
      <c r="G36" s="20"/>
    </row>
    <row r="37" spans="1:7" ht="12" customHeight="1" x14ac:dyDescent="0.25">
      <c r="A37" s="4" t="s">
        <v>24</v>
      </c>
      <c r="B37" s="31">
        <v>1054.0599610831209</v>
      </c>
      <c r="C37" s="20">
        <f t="shared" si="1"/>
        <v>4.1080327817235093E-4</v>
      </c>
      <c r="D37" s="9"/>
      <c r="E37" s="3" t="s">
        <v>61</v>
      </c>
      <c r="F37" s="30">
        <f>SUBTOTAL(9,F38:F39)</f>
        <v>2437.8331889331548</v>
      </c>
      <c r="G37" s="22">
        <f>SUBTOTAL(9,G38:G39)</f>
        <v>9.5010711214380558E-4</v>
      </c>
    </row>
    <row r="38" spans="1:7" ht="12" customHeight="1" x14ac:dyDescent="0.25">
      <c r="A38" s="4" t="s">
        <v>25</v>
      </c>
      <c r="B38" s="31">
        <v>112317.80844218675</v>
      </c>
      <c r="C38" s="20">
        <f t="shared" si="1"/>
        <v>4.3774097877479219E-2</v>
      </c>
      <c r="D38" s="9"/>
      <c r="E38" s="4" t="s">
        <v>70</v>
      </c>
      <c r="F38" s="31">
        <v>243.78331889331551</v>
      </c>
      <c r="G38" s="20">
        <f t="shared" ref="G38:G39" si="5">F38/$F$67</f>
        <v>9.5010711214380575E-5</v>
      </c>
    </row>
    <row r="39" spans="1:7" ht="12" customHeight="1" x14ac:dyDescent="0.25">
      <c r="A39" s="4" t="s">
        <v>26</v>
      </c>
      <c r="B39" s="31">
        <v>12644.555071903811</v>
      </c>
      <c r="C39" s="20">
        <f t="shared" si="1"/>
        <v>4.9280163049085701E-3</v>
      </c>
      <c r="D39" s="9"/>
      <c r="E39" s="4" t="s">
        <v>37</v>
      </c>
      <c r="F39" s="31">
        <v>2194.0498700398393</v>
      </c>
      <c r="G39" s="20">
        <f t="shared" si="5"/>
        <v>8.5509640092942504E-4</v>
      </c>
    </row>
    <row r="40" spans="1:7" ht="12" customHeight="1" x14ac:dyDescent="0.25">
      <c r="A40" s="4" t="s">
        <v>27</v>
      </c>
      <c r="B40" s="31">
        <v>24849.096239151488</v>
      </c>
      <c r="C40" s="20">
        <f t="shared" si="1"/>
        <v>9.6845441166118641E-3</v>
      </c>
      <c r="D40" s="9"/>
      <c r="E40" s="7"/>
      <c r="F40" s="12"/>
      <c r="G40" s="20"/>
    </row>
    <row r="41" spans="1:7" ht="12" customHeight="1" x14ac:dyDescent="0.25">
      <c r="A41" s="4" t="s">
        <v>28</v>
      </c>
      <c r="B41" s="31">
        <v>25336.413148669391</v>
      </c>
      <c r="C41" s="20">
        <f t="shared" si="1"/>
        <v>9.8744682113787903E-3</v>
      </c>
      <c r="D41" s="9"/>
      <c r="E41" s="3" t="s">
        <v>39</v>
      </c>
      <c r="F41" s="30">
        <f>SUBTOTAL(9,F42:F46)</f>
        <v>12131.155991594289</v>
      </c>
      <c r="G41" s="22">
        <f>SUBTOTAL(9,G42:G46)</f>
        <v>4.727927094627684E-3</v>
      </c>
    </row>
    <row r="42" spans="1:7" ht="12" customHeight="1" x14ac:dyDescent="0.25">
      <c r="A42" s="4" t="s">
        <v>30</v>
      </c>
      <c r="B42" s="31">
        <v>153.28741000793769</v>
      </c>
      <c r="C42" s="20">
        <f t="shared" si="1"/>
        <v>5.97413551968172E-5</v>
      </c>
      <c r="D42" s="9"/>
      <c r="E42" s="4" t="s">
        <v>92</v>
      </c>
      <c r="F42" s="31">
        <v>14.024795271622324</v>
      </c>
      <c r="G42" s="20">
        <f t="shared" ref="G42:G46" si="6">F42/$F$67</f>
        <v>5.4659431967781607E-6</v>
      </c>
    </row>
    <row r="43" spans="1:7" ht="12" customHeight="1" x14ac:dyDescent="0.25">
      <c r="A43" s="4" t="s">
        <v>32</v>
      </c>
      <c r="B43" s="31">
        <v>3654.183429512248</v>
      </c>
      <c r="C43" s="20">
        <f t="shared" si="1"/>
        <v>1.4241604721843123E-3</v>
      </c>
      <c r="D43" s="9"/>
      <c r="E43" s="4" t="s">
        <v>93</v>
      </c>
      <c r="F43" s="31">
        <v>5164.4164758694296</v>
      </c>
      <c r="G43" s="20">
        <f t="shared" si="6"/>
        <v>2.0127500298506833E-3</v>
      </c>
    </row>
    <row r="44" spans="1:7" ht="12" customHeight="1" x14ac:dyDescent="0.25">
      <c r="A44" s="4" t="s">
        <v>33</v>
      </c>
      <c r="B44" s="31">
        <v>1676.5260852331007</v>
      </c>
      <c r="C44" s="20">
        <f t="shared" si="1"/>
        <v>6.5339965199655737E-4</v>
      </c>
      <c r="D44" s="9"/>
      <c r="E44" s="4" t="s">
        <v>94</v>
      </c>
      <c r="F44" s="31">
        <v>39.572444676944272</v>
      </c>
      <c r="G44" s="20">
        <f t="shared" si="6"/>
        <v>1.54227374141771E-5</v>
      </c>
    </row>
    <row r="45" spans="1:7" ht="12" customHeight="1" x14ac:dyDescent="0.25">
      <c r="A45" s="4"/>
      <c r="B45" s="31"/>
      <c r="C45" s="20"/>
      <c r="D45" s="9"/>
      <c r="E45" s="4" t="s">
        <v>39</v>
      </c>
      <c r="F45" s="31">
        <v>2105.9143896628302</v>
      </c>
      <c r="G45" s="20">
        <f t="shared" si="6"/>
        <v>8.207469847681607E-4</v>
      </c>
    </row>
    <row r="46" spans="1:7" ht="12" customHeight="1" x14ac:dyDescent="0.25">
      <c r="A46" s="3" t="s">
        <v>56</v>
      </c>
      <c r="B46" s="30">
        <f>SUBTOTAL(9,B47:B55)</f>
        <v>659300.44899572735</v>
      </c>
      <c r="C46" s="22">
        <f>SUBTOTAL(9,C47:C55)</f>
        <v>0.25695197213414467</v>
      </c>
      <c r="D46" s="9"/>
      <c r="E46" s="4" t="s">
        <v>95</v>
      </c>
      <c r="F46" s="31">
        <v>4807.227886113461</v>
      </c>
      <c r="G46" s="20">
        <f t="shared" si="6"/>
        <v>1.8735413993978853E-3</v>
      </c>
    </row>
    <row r="47" spans="1:7" ht="12" customHeight="1" x14ac:dyDescent="0.25">
      <c r="A47" s="4" t="s">
        <v>35</v>
      </c>
      <c r="B47" s="31">
        <v>60768.80380381256</v>
      </c>
      <c r="C47" s="20">
        <f t="shared" ref="C47:C55" si="7">B47/$F$67</f>
        <v>2.3683684737978602E-2</v>
      </c>
      <c r="D47" s="9"/>
      <c r="E47" s="6"/>
      <c r="F47" s="15"/>
      <c r="G47" s="27"/>
    </row>
    <row r="48" spans="1:7" ht="12" customHeight="1" x14ac:dyDescent="0.25">
      <c r="A48" s="4" t="s">
        <v>36</v>
      </c>
      <c r="B48" s="31">
        <v>44554.994368875334</v>
      </c>
      <c r="C48" s="20">
        <f t="shared" si="7"/>
        <v>1.7364607727701424E-2</v>
      </c>
      <c r="D48" s="9"/>
      <c r="E48" s="3" t="s">
        <v>51</v>
      </c>
      <c r="F48" s="30">
        <f>SUBTOTAL(9,F49:F49)</f>
        <v>109.70197081374457</v>
      </c>
      <c r="G48" s="22">
        <f>SUBTOTAL(9,G49:G49)</f>
        <v>4.2754616336954317E-5</v>
      </c>
    </row>
    <row r="49" spans="1:8" ht="12" customHeight="1" x14ac:dyDescent="0.25">
      <c r="A49" s="4" t="s">
        <v>38</v>
      </c>
      <c r="B49" s="31">
        <v>291041.23886424094</v>
      </c>
      <c r="C49" s="20">
        <f t="shared" si="7"/>
        <v>0.11342874164949342</v>
      </c>
      <c r="D49" s="9"/>
      <c r="E49" s="4" t="s">
        <v>49</v>
      </c>
      <c r="F49" s="31">
        <v>109.70197081374457</v>
      </c>
      <c r="G49" s="20">
        <f>F49/$F$67</f>
        <v>4.2754616336954317E-5</v>
      </c>
    </row>
    <row r="50" spans="1:8" ht="12" customHeight="1" x14ac:dyDescent="0.25">
      <c r="A50" s="4" t="s">
        <v>77</v>
      </c>
      <c r="B50" s="31">
        <v>4343.6194419565909</v>
      </c>
      <c r="C50" s="20">
        <f t="shared" si="7"/>
        <v>1.692857305817172E-3</v>
      </c>
      <c r="D50" s="9"/>
      <c r="E50" s="9"/>
      <c r="F50" s="17"/>
      <c r="G50" s="28"/>
    </row>
    <row r="51" spans="1:8" ht="12" customHeight="1" x14ac:dyDescent="0.25">
      <c r="A51" s="4" t="s">
        <v>64</v>
      </c>
      <c r="B51" s="31">
        <v>89796.514205928426</v>
      </c>
      <c r="C51" s="20">
        <f t="shared" si="7"/>
        <v>3.4996777950221859E-2</v>
      </c>
      <c r="D51" s="9"/>
      <c r="E51" s="3" t="s">
        <v>41</v>
      </c>
      <c r="F51" s="30">
        <f>SUBTOTAL(9,F52:F55)</f>
        <v>15155.807740780629</v>
      </c>
      <c r="G51" s="22">
        <f>SUBTOTAL(9,G52:G55)</f>
        <v>5.9067375036851444E-3</v>
      </c>
    </row>
    <row r="52" spans="1:8" ht="12" customHeight="1" x14ac:dyDescent="0.25">
      <c r="A52" s="4" t="s">
        <v>78</v>
      </c>
      <c r="B52" s="31">
        <v>21092.583157519915</v>
      </c>
      <c r="C52" s="20">
        <f t="shared" si="7"/>
        <v>8.2205022732561635E-3</v>
      </c>
      <c r="D52" s="9"/>
      <c r="E52" s="4" t="s">
        <v>96</v>
      </c>
      <c r="F52" s="31">
        <v>119.2602032916525</v>
      </c>
      <c r="G52" s="20">
        <f t="shared" ref="G52:G55" si="8">F52/$F$67</f>
        <v>4.6479786991784241E-5</v>
      </c>
    </row>
    <row r="53" spans="1:8" ht="12" customHeight="1" x14ac:dyDescent="0.25">
      <c r="A53" s="4" t="s">
        <v>40</v>
      </c>
      <c r="B53" s="31">
        <v>116624.36257217007</v>
      </c>
      <c r="C53" s="20">
        <f t="shared" si="7"/>
        <v>4.5452509561389402E-2</v>
      </c>
      <c r="D53" s="9"/>
      <c r="E53" s="4" t="s">
        <v>97</v>
      </c>
      <c r="F53" s="31">
        <v>4583.4600525979977</v>
      </c>
      <c r="G53" s="20">
        <f t="shared" si="8"/>
        <v>1.7863314085514268E-3</v>
      </c>
    </row>
    <row r="54" spans="1:8" ht="12" customHeight="1" x14ac:dyDescent="0.25">
      <c r="A54" s="4" t="s">
        <v>79</v>
      </c>
      <c r="B54" s="31">
        <v>6588.7548255381935</v>
      </c>
      <c r="C54" s="20">
        <f t="shared" si="7"/>
        <v>2.5678634815268758E-3</v>
      </c>
      <c r="D54" s="9"/>
      <c r="E54" s="4" t="s">
        <v>98</v>
      </c>
      <c r="F54" s="31">
        <v>2739.087484890978</v>
      </c>
      <c r="G54" s="20">
        <f t="shared" si="8"/>
        <v>1.0675162320346789E-3</v>
      </c>
      <c r="H54" s="9"/>
    </row>
    <row r="55" spans="1:8" ht="12" customHeight="1" x14ac:dyDescent="0.25">
      <c r="A55" s="4" t="s">
        <v>80</v>
      </c>
      <c r="B55" s="31">
        <v>24489.577755685401</v>
      </c>
      <c r="C55" s="20">
        <f t="shared" si="7"/>
        <v>9.5444274467597449E-3</v>
      </c>
      <c r="D55" s="9"/>
      <c r="E55" s="4" t="s">
        <v>41</v>
      </c>
      <c r="F55" s="31">
        <v>7714</v>
      </c>
      <c r="G55" s="20">
        <f t="shared" si="8"/>
        <v>3.0064100761072543E-3</v>
      </c>
      <c r="H55" s="9"/>
    </row>
    <row r="56" spans="1:8" ht="12" customHeight="1" x14ac:dyDescent="0.25">
      <c r="A56" s="4"/>
      <c r="B56" s="33"/>
      <c r="C56" s="24"/>
      <c r="D56" s="9"/>
      <c r="E56" s="4"/>
      <c r="F56" s="12"/>
      <c r="G56" s="20"/>
      <c r="H56" s="9"/>
    </row>
    <row r="57" spans="1:8" ht="12" customHeight="1" x14ac:dyDescent="0.25">
      <c r="A57" s="3" t="s">
        <v>57</v>
      </c>
      <c r="B57" s="30">
        <f>SUBTOTAL(9,B58:B60)</f>
        <v>8382.47768112023</v>
      </c>
      <c r="C57" s="22">
        <f>SUBTOTAL(9,C58:C60)</f>
        <v>3.2669387300057083E-3</v>
      </c>
      <c r="D57" s="9"/>
      <c r="E57" s="3" t="s">
        <v>42</v>
      </c>
      <c r="F57" s="30">
        <f>SUBTOTAL(9,F58:F59)</f>
        <v>4094.1524626907376</v>
      </c>
      <c r="G57" s="22">
        <f>SUBTOTAL(9,G58:G59)</f>
        <v>1.5956314774374855E-3</v>
      </c>
      <c r="H57" s="9"/>
    </row>
    <row r="58" spans="1:8" ht="12" customHeight="1" x14ac:dyDescent="0.25">
      <c r="A58" s="4" t="s">
        <v>65</v>
      </c>
      <c r="B58" s="31">
        <v>838.24776811202321</v>
      </c>
      <c r="C58" s="20">
        <f>B58/$F$67</f>
        <v>3.2669387300057089E-4</v>
      </c>
      <c r="D58" s="9"/>
      <c r="E58" s="4" t="s">
        <v>43</v>
      </c>
      <c r="F58" s="31">
        <v>3676.5639059892483</v>
      </c>
      <c r="G58" s="20">
        <f t="shared" ref="G58:G59" si="9">F58/$F$67</f>
        <v>1.4328829106064714E-3</v>
      </c>
      <c r="H58" s="9"/>
    </row>
    <row r="59" spans="1:8" ht="12" customHeight="1" x14ac:dyDescent="0.25">
      <c r="A59" s="4" t="s">
        <v>52</v>
      </c>
      <c r="B59" s="31">
        <v>3242.1448886263433</v>
      </c>
      <c r="C59" s="20">
        <f>B59/$F$67</f>
        <v>1.2635749366561927E-3</v>
      </c>
      <c r="D59" s="9"/>
      <c r="E59" s="4" t="s">
        <v>42</v>
      </c>
      <c r="F59" s="31">
        <v>417.58855670148921</v>
      </c>
      <c r="G59" s="20">
        <f t="shared" si="9"/>
        <v>1.6274856683101409E-4</v>
      </c>
      <c r="H59" s="9"/>
    </row>
    <row r="60" spans="1:8" ht="12" customHeight="1" x14ac:dyDescent="0.25">
      <c r="A60" s="4" t="s">
        <v>81</v>
      </c>
      <c r="B60" s="31">
        <v>4302.0850243818641</v>
      </c>
      <c r="C60" s="20">
        <f>B60/$F$67</f>
        <v>1.6766699203489446E-3</v>
      </c>
      <c r="D60" s="9"/>
      <c r="E60" s="9"/>
      <c r="F60" s="17"/>
      <c r="G60" s="28"/>
      <c r="H60" s="9"/>
    </row>
    <row r="61" spans="1:8" ht="12" customHeight="1" x14ac:dyDescent="0.25">
      <c r="A61" s="4"/>
      <c r="B61" s="33"/>
      <c r="C61" s="24"/>
      <c r="D61" s="9"/>
      <c r="E61" s="9"/>
      <c r="F61" s="17"/>
      <c r="G61" s="28"/>
      <c r="H61" s="9"/>
    </row>
    <row r="62" spans="1:8" ht="12" customHeight="1" x14ac:dyDescent="0.25">
      <c r="A62" s="3" t="s">
        <v>58</v>
      </c>
      <c r="B62" s="30">
        <f>SUBTOTAL(9,B63:B67)</f>
        <v>292548.64338613476</v>
      </c>
      <c r="C62" s="22">
        <f>SUBTOTAL(9,C63:C67)</f>
        <v>0.1140162288342732</v>
      </c>
      <c r="D62" s="9"/>
      <c r="E62" s="9"/>
      <c r="F62" s="17"/>
      <c r="G62" s="28"/>
      <c r="H62" s="9"/>
    </row>
    <row r="63" spans="1:8" ht="12" customHeight="1" x14ac:dyDescent="0.25">
      <c r="A63" s="4" t="s">
        <v>66</v>
      </c>
      <c r="B63" s="31">
        <v>43959.559418253251</v>
      </c>
      <c r="C63" s="20">
        <f t="shared" ref="C63:C67" si="10">B63/$F$67</f>
        <v>1.7132546328269656E-2</v>
      </c>
      <c r="D63" s="9"/>
      <c r="E63" s="9"/>
      <c r="F63" s="17"/>
      <c r="G63" s="28"/>
    </row>
    <row r="64" spans="1:8" ht="12" customHeight="1" x14ac:dyDescent="0.25">
      <c r="A64" s="4" t="s">
        <v>100</v>
      </c>
      <c r="B64" s="31">
        <v>66161.135887413824</v>
      </c>
      <c r="C64" s="20">
        <f t="shared" si="10"/>
        <v>2.5785261288387634E-2</v>
      </c>
      <c r="D64" s="9"/>
      <c r="E64" s="9"/>
      <c r="F64" s="17"/>
      <c r="G64" s="28"/>
    </row>
    <row r="65" spans="1:8" ht="12" customHeight="1" x14ac:dyDescent="0.25">
      <c r="A65" s="4" t="s">
        <v>44</v>
      </c>
      <c r="B65" s="31">
        <v>2985.4521908450206</v>
      </c>
      <c r="C65" s="20">
        <f t="shared" si="10"/>
        <v>1.1635329982230941E-3</v>
      </c>
      <c r="D65" s="9"/>
      <c r="E65" s="9"/>
      <c r="F65" s="17"/>
      <c r="G65" s="28"/>
    </row>
    <row r="66" spans="1:8" ht="12" customHeight="1" x14ac:dyDescent="0.25">
      <c r="A66" s="4" t="s">
        <v>45</v>
      </c>
      <c r="B66" s="31">
        <v>14138.157725101519</v>
      </c>
      <c r="C66" s="20">
        <f t="shared" si="10"/>
        <v>5.5101244286153515E-3</v>
      </c>
      <c r="D66" s="9"/>
    </row>
    <row r="67" spans="1:8" ht="12" customHeight="1" thickBot="1" x14ac:dyDescent="0.3">
      <c r="A67" s="4" t="s">
        <v>101</v>
      </c>
      <c r="B67" s="31">
        <v>165304.33816452115</v>
      </c>
      <c r="C67" s="20">
        <f t="shared" si="10"/>
        <v>6.4424763790777467E-2</v>
      </c>
      <c r="D67" s="9"/>
      <c r="E67" s="7" t="str">
        <f>"TOTAL ("&amp;COUNT(B58:B60,B47:B55,B15:B44,B10:B12,B6:B7,B63:B67,F6:F13,F16:F23,F26:F31,F34:F35,F38:F39,F42:F46,F52:F55,F58:F59,F49)&amp;" distributions)"</f>
        <v>TOTAL (90 distributions)</v>
      </c>
      <c r="F67" s="34">
        <f>+B62+B57+B46+B14+B9+B5+F5+F15+F25+F33+F37+F41+F51+F57+F48</f>
        <v>2565850.9001500569</v>
      </c>
      <c r="G67" s="18">
        <f>+C62+C57+C46+C14+C9+C5+G5+G15+G25+G33+G37+G41+G51+G57+G48</f>
        <v>1</v>
      </c>
    </row>
    <row r="68" spans="1:8" ht="12" customHeight="1" thickTop="1" x14ac:dyDescent="0.25">
      <c r="A68" s="6"/>
      <c r="B68" s="15"/>
      <c r="C68" s="27"/>
      <c r="D68" s="9"/>
      <c r="E68" s="9"/>
      <c r="F68" s="12"/>
      <c r="G68" s="20"/>
    </row>
    <row r="69" spans="1:8" ht="12" customHeight="1" x14ac:dyDescent="0.25">
      <c r="H69" s="4"/>
    </row>
    <row r="71" spans="1:8" ht="12" customHeight="1" x14ac:dyDescent="0.25">
      <c r="F71" s="31"/>
    </row>
    <row r="122" spans="1:8" ht="12" customHeight="1" x14ac:dyDescent="0.25">
      <c r="H122" s="8"/>
    </row>
    <row r="123" spans="1:8" ht="12" customHeight="1" x14ac:dyDescent="0.25">
      <c r="H123" s="8"/>
    </row>
    <row r="124" spans="1:8" s="8" customFormat="1" ht="12" customHeight="1" x14ac:dyDescent="0.25">
      <c r="A124" s="29"/>
      <c r="B124" s="13"/>
      <c r="C124" s="21"/>
      <c r="D124" s="1"/>
      <c r="E124" s="1"/>
      <c r="F124" s="14"/>
      <c r="G124" s="25"/>
    </row>
    <row r="125" spans="1:8" s="8" customFormat="1" ht="12" customHeight="1" x14ac:dyDescent="0.25">
      <c r="A125" s="29"/>
      <c r="B125" s="13"/>
      <c r="C125" s="21"/>
      <c r="D125" s="1"/>
      <c r="E125" s="1"/>
      <c r="F125" s="14"/>
      <c r="G125" s="25"/>
    </row>
    <row r="126" spans="1:8" s="8" customFormat="1" ht="12" customHeight="1" x14ac:dyDescent="0.25">
      <c r="A126" s="29"/>
      <c r="B126" s="13"/>
      <c r="C126" s="21"/>
      <c r="D126" s="1"/>
      <c r="E126" s="1"/>
      <c r="F126" s="14"/>
      <c r="G126" s="25"/>
    </row>
    <row r="127" spans="1:8" s="8" customFormat="1" ht="12" customHeight="1" x14ac:dyDescent="0.25">
      <c r="A127" s="29"/>
      <c r="B127" s="13"/>
      <c r="C127" s="21"/>
      <c r="D127" s="1"/>
      <c r="E127" s="1"/>
      <c r="F127" s="14"/>
      <c r="G127" s="25"/>
      <c r="H127" s="1"/>
    </row>
    <row r="128" spans="1:8" s="8" customFormat="1" ht="12" customHeight="1" x14ac:dyDescent="0.25">
      <c r="A128" s="29"/>
      <c r="B128" s="13"/>
      <c r="C128" s="21"/>
      <c r="D128" s="1"/>
      <c r="E128" s="1"/>
      <c r="F128" s="14"/>
      <c r="G128" s="25"/>
      <c r="H128" s="1"/>
    </row>
    <row r="129" spans="1:3" ht="12" customHeight="1" x14ac:dyDescent="0.25">
      <c r="A129" s="1"/>
      <c r="B129" s="14"/>
      <c r="C129" s="25"/>
    </row>
    <row r="130" spans="1:3" ht="12" customHeight="1" x14ac:dyDescent="0.25">
      <c r="A130" s="1"/>
      <c r="B130" s="14"/>
      <c r="C130" s="25"/>
    </row>
    <row r="131" spans="1:3" ht="12" customHeight="1" x14ac:dyDescent="0.25">
      <c r="A131" s="1"/>
      <c r="B131" s="14"/>
      <c r="C131" s="25"/>
    </row>
    <row r="132" spans="1:3" ht="12" customHeight="1" x14ac:dyDescent="0.25">
      <c r="A132" s="1"/>
      <c r="B132" s="14"/>
      <c r="C132" s="25"/>
    </row>
    <row r="133" spans="1:3" ht="12" customHeight="1" x14ac:dyDescent="0.25">
      <c r="A133" s="1"/>
      <c r="B133" s="14"/>
      <c r="C133" s="25"/>
    </row>
  </sheetData>
  <mergeCells count="3">
    <mergeCell ref="A1:G1"/>
    <mergeCell ref="A2:G2"/>
    <mergeCell ref="A3:G3"/>
  </mergeCells>
  <printOptions horizontalCentered="1"/>
  <pageMargins left="0.25" right="0.25" top="0.25" bottom="0.25" header="0.25" footer="0.25"/>
  <pageSetup scale="95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Distribution (2015)</vt:lpstr>
      <vt:lpstr>'Distribution (2015)'!Print_Area</vt:lpstr>
      <vt:lpstr>'Distribution (2015)'!Print_Titles</vt:lpstr>
    </vt:vector>
  </TitlesOfParts>
  <Company>University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Kristi J.</dc:creator>
  <cp:lastModifiedBy>Abrogar, Ernest A.</cp:lastModifiedBy>
  <cp:lastPrinted>2016-01-29T20:13:42Z</cp:lastPrinted>
  <dcterms:created xsi:type="dcterms:W3CDTF">2013-10-02T13:12:25Z</dcterms:created>
  <dcterms:modified xsi:type="dcterms:W3CDTF">2016-01-29T20:14:22Z</dcterms:modified>
</cp:coreProperties>
</file>