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pServ (Q)\A PDS Helps\Budget and BJ Related - Forms and idc_fringe\"/>
    </mc:Choice>
  </mc:AlternateContent>
  <xr:revisionPtr revIDLastSave="0" documentId="13_ncr:1_{9CBC167E-AE98-4C1A-B767-B2E1ECA0452E}" xr6:coauthVersionLast="45" xr6:coauthVersionMax="45" xr10:uidLastSave="{00000000-0000-0000-0000-000000000000}"/>
  <bookViews>
    <workbookView xWindow="-25320" yWindow="-1380" windowWidth="25440" windowHeight="15390" xr2:uid="{00000000-000D-0000-FFFF-FFFF00000000}"/>
  </bookViews>
  <sheets>
    <sheet name="Period 1" sheetId="1" r:id="rId1"/>
    <sheet name="Period 2" sheetId="8" r:id="rId2"/>
    <sheet name="Period 3" sheetId="9" r:id="rId3"/>
    <sheet name="Cumulative" sheetId="12" r:id="rId4"/>
    <sheet name="Rates" sheetId="7" r:id="rId5"/>
  </sheets>
  <definedNames>
    <definedName name="_End1">'Period 1'!$M$3</definedName>
    <definedName name="_End2">#REF!</definedName>
    <definedName name="_End3">#REF!</definedName>
    <definedName name="Begin1">'Period 1'!$H$3</definedName>
    <definedName name="Begin2">#REF!</definedName>
    <definedName name="Begin3">#REF!</definedName>
    <definedName name="Fringe_Y1">Rates!$B$4</definedName>
    <definedName name="Fringe_Y2">Rates!$B$10</definedName>
    <definedName name="Fringe_Y3">Rates!$B$16</definedName>
    <definedName name="Fringe_Y4">Rates!$B$22</definedName>
    <definedName name="Fringe_Y5">Rates!$B$28</definedName>
    <definedName name="FringeGrad_Y1">Rates!$B$6</definedName>
    <definedName name="FringeGrad_Y2">Rates!$B$12</definedName>
    <definedName name="FringeGrad_Y3">Rates!$B$18</definedName>
    <definedName name="FringeGrad_Y4">Rates!$B$24</definedName>
    <definedName name="FringeGrad_Y5">Rates!$B$30</definedName>
    <definedName name="FringePD_Y1">Rates!$B$5</definedName>
    <definedName name="FringePD_Y2">Rates!$B$11</definedName>
    <definedName name="FringePD_Y3">Rates!$B$17</definedName>
    <definedName name="FringePD_Y4">Rates!$B$23</definedName>
    <definedName name="FringePD_Y5">Rates!$B$29</definedName>
    <definedName name="FringePD_Yr1">Rates!$B$5</definedName>
    <definedName name="FringePD_Yr2">Rates!$B$11</definedName>
    <definedName name="FringePD_Yr3">Rates!$B$17</definedName>
    <definedName name="FringePD_Yr4">Rates!$B$23</definedName>
    <definedName name="FringePD_Yr5">Rates!$B$29</definedName>
    <definedName name="FringeUnderG_Y1">Rates!$B$9</definedName>
    <definedName name="FringeUnderG_Y2">Rates!$B$15</definedName>
    <definedName name="FringeUnderG_Y3">Rates!$B$21</definedName>
    <definedName name="FringeUnderG_Y4">Rates!$B$27</definedName>
    <definedName name="FringeUnderG_Y5">Rates!$B$33</definedName>
    <definedName name="GS1_Y1">Rates!$B$7</definedName>
    <definedName name="GS1_Y2">Rates!$B$13</definedName>
    <definedName name="GS1_Y3">Rates!$B$19</definedName>
    <definedName name="GS1_Y4">Rates!$B$25</definedName>
    <definedName name="GS1_Y5">Rates!$B$31</definedName>
    <definedName name="GS2_Y1">Rates!$B$8</definedName>
    <definedName name="GS2_Y2">Rates!$B$14</definedName>
    <definedName name="GS2_Y3">Rates!$B$20</definedName>
    <definedName name="GS2_Y4">Rates!$B$26</definedName>
    <definedName name="GS2_Y5">Rates!$B$32</definedName>
    <definedName name="IDC_Y1">Rates!$E$4</definedName>
    <definedName name="IDC_Y2">Rates!$E$5</definedName>
    <definedName name="IDC_Y3">Rates!$E$6</definedName>
    <definedName name="IDC_Y4">Rates!$E$7</definedName>
    <definedName name="IDC_Y5">Rates!$E$8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4" i="12" l="1"/>
  <c r="P53" i="12"/>
  <c r="H33" i="12" l="1"/>
  <c r="N18" i="1" l="1"/>
  <c r="N53" i="12" l="1"/>
  <c r="O53" i="1" l="1"/>
  <c r="O5" i="1" l="1"/>
  <c r="O7" i="1"/>
  <c r="O17" i="8" l="1"/>
  <c r="O20" i="8"/>
  <c r="N7" i="8" l="1"/>
  <c r="N5" i="8"/>
  <c r="P59" i="12" l="1"/>
  <c r="O54" i="12"/>
  <c r="N50" i="12"/>
  <c r="P50" i="12"/>
  <c r="P49" i="12"/>
  <c r="P48" i="12"/>
  <c r="O50" i="12"/>
  <c r="O49" i="12"/>
  <c r="O48" i="12"/>
  <c r="P47" i="12"/>
  <c r="O47" i="12"/>
  <c r="P46" i="12"/>
  <c r="P40" i="12"/>
  <c r="N39" i="12"/>
  <c r="N38" i="12"/>
  <c r="G39" i="12"/>
  <c r="G38" i="12"/>
  <c r="P35" i="12"/>
  <c r="H34" i="12"/>
  <c r="P32" i="12"/>
  <c r="O53" i="9" l="1"/>
  <c r="O53" i="8"/>
  <c r="O53" i="12" l="1"/>
  <c r="Q54" i="12"/>
  <c r="Q54" i="9"/>
  <c r="Q53" i="9"/>
  <c r="Q54" i="8"/>
  <c r="Q53" i="8"/>
  <c r="Q53" i="1" l="1"/>
  <c r="Q53" i="12"/>
  <c r="P13" i="8"/>
  <c r="P11" i="8"/>
  <c r="P9" i="8"/>
  <c r="P7" i="8"/>
  <c r="G9" i="8"/>
  <c r="O13" i="1"/>
  <c r="O11" i="1"/>
  <c r="O9" i="1"/>
  <c r="Q66" i="12"/>
  <c r="Q66" i="9"/>
  <c r="Q66" i="8"/>
  <c r="P60" i="1"/>
  <c r="N22" i="9"/>
  <c r="N21" i="9"/>
  <c r="N20" i="9"/>
  <c r="N19" i="9"/>
  <c r="N18" i="9"/>
  <c r="N17" i="9"/>
  <c r="L15" i="9"/>
  <c r="N22" i="8"/>
  <c r="N21" i="8"/>
  <c r="N20" i="8"/>
  <c r="N17" i="8"/>
  <c r="N19" i="8"/>
  <c r="N18" i="8"/>
  <c r="L15" i="8"/>
  <c r="G13" i="12"/>
  <c r="G11" i="12"/>
  <c r="G9" i="12"/>
  <c r="G7" i="12"/>
  <c r="G5" i="12"/>
  <c r="G13" i="9"/>
  <c r="G11" i="9"/>
  <c r="G9" i="9"/>
  <c r="G7" i="9"/>
  <c r="G5" i="9"/>
  <c r="G13" i="8"/>
  <c r="G11" i="8"/>
  <c r="G7" i="8"/>
  <c r="O7" i="8" s="1"/>
  <c r="G5" i="8"/>
  <c r="O5" i="8" s="1"/>
  <c r="A14" i="12"/>
  <c r="A12" i="12"/>
  <c r="A10" i="12"/>
  <c r="A14" i="9"/>
  <c r="A12" i="9"/>
  <c r="A10" i="9"/>
  <c r="A14" i="8"/>
  <c r="A12" i="8"/>
  <c r="A10" i="8"/>
  <c r="A8" i="12"/>
  <c r="A8" i="9"/>
  <c r="A8" i="8"/>
  <c r="A6" i="12"/>
  <c r="A6" i="9"/>
  <c r="A6" i="8"/>
  <c r="A1" i="12"/>
  <c r="A1" i="9"/>
  <c r="A1" i="8"/>
  <c r="O59" i="9"/>
  <c r="Q59" i="9" s="1"/>
  <c r="O59" i="8"/>
  <c r="Q59" i="8" s="1"/>
  <c r="O59" i="1"/>
  <c r="P22" i="8"/>
  <c r="P21" i="8"/>
  <c r="P20" i="8"/>
  <c r="P19" i="8"/>
  <c r="P18" i="8"/>
  <c r="P17" i="8"/>
  <c r="P5" i="8"/>
  <c r="O21" i="8"/>
  <c r="O19" i="8"/>
  <c r="O18" i="8"/>
  <c r="O18" i="9" s="1"/>
  <c r="R22" i="8"/>
  <c r="N13" i="8"/>
  <c r="N11" i="8"/>
  <c r="N9" i="8"/>
  <c r="N8" i="8"/>
  <c r="P2" i="9"/>
  <c r="N6" i="8"/>
  <c r="R22" i="1"/>
  <c r="R21" i="1"/>
  <c r="R20" i="1"/>
  <c r="R19" i="1"/>
  <c r="R18" i="1"/>
  <c r="R17" i="1"/>
  <c r="B63" i="12"/>
  <c r="Q34" i="12"/>
  <c r="L15" i="12"/>
  <c r="B63" i="9"/>
  <c r="Q50" i="9"/>
  <c r="Q49" i="9"/>
  <c r="Q48" i="9"/>
  <c r="Q47" i="9"/>
  <c r="O46" i="9"/>
  <c r="Q46" i="9" s="1"/>
  <c r="O40" i="9"/>
  <c r="Q40" i="9" s="1"/>
  <c r="O35" i="9"/>
  <c r="Q35" i="9" s="1"/>
  <c r="Q34" i="9"/>
  <c r="O32" i="9"/>
  <c r="Q32" i="9" s="1"/>
  <c r="B63" i="8"/>
  <c r="Q50" i="8"/>
  <c r="Q48" i="8"/>
  <c r="Q47" i="8"/>
  <c r="O46" i="8"/>
  <c r="Q46" i="8" s="1"/>
  <c r="O40" i="8"/>
  <c r="Q40" i="8" s="1"/>
  <c r="O35" i="8"/>
  <c r="Q34" i="8"/>
  <c r="O32" i="8"/>
  <c r="Q32" i="8" s="1"/>
  <c r="L15" i="1"/>
  <c r="N22" i="1"/>
  <c r="N21" i="1"/>
  <c r="N20" i="1"/>
  <c r="N19" i="1"/>
  <c r="N17" i="1"/>
  <c r="O35" i="1"/>
  <c r="Q35" i="1" s="1"/>
  <c r="O32" i="1"/>
  <c r="G16" i="7"/>
  <c r="G15" i="7"/>
  <c r="G14" i="7"/>
  <c r="G13" i="7"/>
  <c r="G12" i="7"/>
  <c r="N6" i="1"/>
  <c r="O6" i="1" s="1"/>
  <c r="N8" i="1"/>
  <c r="O8" i="1" s="1"/>
  <c r="N10" i="1"/>
  <c r="O10" i="1" s="1"/>
  <c r="O46" i="1"/>
  <c r="Q46" i="1" s="1"/>
  <c r="N12" i="1"/>
  <c r="O12" i="1" s="1"/>
  <c r="N14" i="1"/>
  <c r="O14" i="1" s="1"/>
  <c r="O40" i="1"/>
  <c r="Q48" i="1"/>
  <c r="B63" i="1"/>
  <c r="P15" i="1"/>
  <c r="Q47" i="1"/>
  <c r="Q49" i="1"/>
  <c r="Q50" i="1"/>
  <c r="Q7" i="1"/>
  <c r="Q11" i="1"/>
  <c r="Q17" i="1"/>
  <c r="Q18" i="1"/>
  <c r="Q19" i="1"/>
  <c r="Q20" i="1"/>
  <c r="Q21" i="1"/>
  <c r="Q22" i="1"/>
  <c r="Q34" i="1"/>
  <c r="S22" i="1" l="1"/>
  <c r="T22" i="1" s="1"/>
  <c r="S21" i="1"/>
  <c r="T21" i="1" s="1"/>
  <c r="Q13" i="1"/>
  <c r="O40" i="12"/>
  <c r="Q40" i="12" s="1"/>
  <c r="O32" i="12"/>
  <c r="Q32" i="12" s="1"/>
  <c r="O13" i="8"/>
  <c r="Q13" i="8" s="1"/>
  <c r="Q9" i="1"/>
  <c r="Q7" i="8"/>
  <c r="N12" i="8"/>
  <c r="O12" i="8" s="1"/>
  <c r="Q12" i="8" s="1"/>
  <c r="O11" i="8"/>
  <c r="Q11" i="8" s="1"/>
  <c r="Q22" i="8"/>
  <c r="O9" i="8"/>
  <c r="Q59" i="1"/>
  <c r="O59" i="12"/>
  <c r="Q59" i="12" s="1"/>
  <c r="O46" i="12"/>
  <c r="Q46" i="12" s="1"/>
  <c r="Q35" i="8"/>
  <c r="O35" i="12"/>
  <c r="Q35" i="12" s="1"/>
  <c r="R20" i="8"/>
  <c r="R18" i="8"/>
  <c r="O18" i="12"/>
  <c r="S18" i="1"/>
  <c r="T18" i="1" s="1"/>
  <c r="Q6" i="1"/>
  <c r="S20" i="1"/>
  <c r="T20" i="1" s="1"/>
  <c r="Q21" i="8"/>
  <c r="Q49" i="12"/>
  <c r="O6" i="8"/>
  <c r="Q6" i="8" s="1"/>
  <c r="Q19" i="8"/>
  <c r="Q50" i="12"/>
  <c r="Q18" i="8"/>
  <c r="S19" i="1"/>
  <c r="T19" i="1" s="1"/>
  <c r="N9" i="9"/>
  <c r="N9" i="12" s="1"/>
  <c r="O8" i="8"/>
  <c r="R7" i="8" s="1"/>
  <c r="S7" i="8" s="1"/>
  <c r="T7" i="8" s="1"/>
  <c r="N5" i="9"/>
  <c r="Q48" i="12"/>
  <c r="Q32" i="1"/>
  <c r="O60" i="8"/>
  <c r="N18" i="12"/>
  <c r="N21" i="12"/>
  <c r="N20" i="12"/>
  <c r="P24" i="1"/>
  <c r="N17" i="12"/>
  <c r="N19" i="12"/>
  <c r="N22" i="12"/>
  <c r="Q20" i="8"/>
  <c r="Q47" i="12"/>
  <c r="N7" i="9"/>
  <c r="O17" i="9"/>
  <c r="O17" i="12" s="1"/>
  <c r="N11" i="9"/>
  <c r="N11" i="12" s="1"/>
  <c r="S22" i="8"/>
  <c r="T22" i="8" s="1"/>
  <c r="O20" i="9"/>
  <c r="O20" i="12" s="1"/>
  <c r="O22" i="9"/>
  <c r="O22" i="12" s="1"/>
  <c r="P7" i="9"/>
  <c r="P7" i="12" s="1"/>
  <c r="P11" i="9"/>
  <c r="P11" i="12" s="1"/>
  <c r="S17" i="1"/>
  <c r="T17" i="1" s="1"/>
  <c r="N13" i="9"/>
  <c r="N13" i="12" s="1"/>
  <c r="O19" i="9"/>
  <c r="O19" i="12" s="1"/>
  <c r="O21" i="9"/>
  <c r="O21" i="12" s="1"/>
  <c r="P5" i="9"/>
  <c r="P5" i="12" s="1"/>
  <c r="P9" i="9"/>
  <c r="P9" i="12" s="1"/>
  <c r="P13" i="9"/>
  <c r="P13" i="12" s="1"/>
  <c r="P18" i="9"/>
  <c r="P18" i="12" s="1"/>
  <c r="P20" i="9"/>
  <c r="P20" i="12" s="1"/>
  <c r="P22" i="9"/>
  <c r="P22" i="12" s="1"/>
  <c r="N10" i="8"/>
  <c r="O10" i="8" s="1"/>
  <c r="N14" i="8"/>
  <c r="O14" i="8" s="1"/>
  <c r="P15" i="8"/>
  <c r="P23" i="8" s="1"/>
  <c r="Q17" i="8"/>
  <c r="R19" i="8"/>
  <c r="R21" i="8"/>
  <c r="P17" i="9"/>
  <c r="P17" i="12" s="1"/>
  <c r="P19" i="9"/>
  <c r="P19" i="12" s="1"/>
  <c r="P21" i="9"/>
  <c r="P21" i="12" s="1"/>
  <c r="Q49" i="8"/>
  <c r="R17" i="8"/>
  <c r="R13" i="1"/>
  <c r="S13" i="1" s="1"/>
  <c r="T13" i="1" s="1"/>
  <c r="R11" i="1"/>
  <c r="S11" i="1" s="1"/>
  <c r="T11" i="1" s="1"/>
  <c r="R9" i="1"/>
  <c r="S9" i="1" s="1"/>
  <c r="T9" i="1" s="1"/>
  <c r="R7" i="1"/>
  <c r="S7" i="1" s="1"/>
  <c r="T7" i="1" s="1"/>
  <c r="R5" i="1"/>
  <c r="S5" i="1" s="1"/>
  <c r="T5" i="1" s="1"/>
  <c r="Q5" i="8"/>
  <c r="P23" i="1"/>
  <c r="O60" i="1"/>
  <c r="Q8" i="1"/>
  <c r="Q14" i="1"/>
  <c r="O15" i="1"/>
  <c r="O24" i="1" s="1"/>
  <c r="Q40" i="1"/>
  <c r="Q12" i="1"/>
  <c r="Q10" i="1"/>
  <c r="Q5" i="1"/>
  <c r="Q54" i="1"/>
  <c r="Q60" i="1" l="1"/>
  <c r="S21" i="8"/>
  <c r="T21" i="8" s="1"/>
  <c r="R13" i="8"/>
  <c r="S13" i="8" s="1"/>
  <c r="T13" i="8" s="1"/>
  <c r="S18" i="8"/>
  <c r="T18" i="8" s="1"/>
  <c r="Q9" i="8"/>
  <c r="S19" i="8"/>
  <c r="T19" i="8" s="1"/>
  <c r="R22" i="9"/>
  <c r="S22" i="9" s="1"/>
  <c r="T22" i="9" s="1"/>
  <c r="S20" i="8"/>
  <c r="T20" i="8" s="1"/>
  <c r="S17" i="8"/>
  <c r="T17" i="8" s="1"/>
  <c r="O7" i="9"/>
  <c r="O7" i="12" s="1"/>
  <c r="N7" i="12"/>
  <c r="N5" i="12"/>
  <c r="N6" i="12" s="1"/>
  <c r="O11" i="9"/>
  <c r="R11" i="8"/>
  <c r="S11" i="8" s="1"/>
  <c r="T11" i="8" s="1"/>
  <c r="P60" i="8"/>
  <c r="N12" i="9"/>
  <c r="O12" i="9" s="1"/>
  <c r="Q12" i="9" s="1"/>
  <c r="R17" i="9"/>
  <c r="S17" i="9" s="1"/>
  <c r="T17" i="9" s="1"/>
  <c r="Q8" i="8"/>
  <c r="O15" i="8"/>
  <c r="O24" i="8" s="1"/>
  <c r="R5" i="8"/>
  <c r="S5" i="8" s="1"/>
  <c r="T5" i="8" s="1"/>
  <c r="N6" i="9"/>
  <c r="O6" i="9" s="1"/>
  <c r="Q6" i="9" s="1"/>
  <c r="Q60" i="8"/>
  <c r="P25" i="1"/>
  <c r="P61" i="1" s="1"/>
  <c r="P62" i="1" s="1"/>
  <c r="O5" i="9"/>
  <c r="N8" i="9"/>
  <c r="O8" i="9" s="1"/>
  <c r="Q8" i="9" s="1"/>
  <c r="R18" i="9"/>
  <c r="S18" i="9" s="1"/>
  <c r="T18" i="9" s="1"/>
  <c r="T15" i="1"/>
  <c r="T23" i="1" s="1"/>
  <c r="O60" i="9"/>
  <c r="P24" i="8"/>
  <c r="P25" i="8" s="1"/>
  <c r="Q17" i="9"/>
  <c r="R20" i="9"/>
  <c r="S20" i="9" s="1"/>
  <c r="T20" i="9" s="1"/>
  <c r="Q10" i="8"/>
  <c r="R21" i="9"/>
  <c r="S21" i="9" s="1"/>
  <c r="T21" i="9" s="1"/>
  <c r="Q21" i="9"/>
  <c r="O13" i="9"/>
  <c r="O13" i="12" s="1"/>
  <c r="N14" i="9"/>
  <c r="O14" i="9" s="1"/>
  <c r="Q14" i="9" s="1"/>
  <c r="R9" i="8"/>
  <c r="S9" i="8" s="1"/>
  <c r="T9" i="8" s="1"/>
  <c r="Q14" i="8"/>
  <c r="P15" i="9"/>
  <c r="P24" i="9" s="1"/>
  <c r="R19" i="9"/>
  <c r="S19" i="9" s="1"/>
  <c r="T19" i="9" s="1"/>
  <c r="Q19" i="9"/>
  <c r="O9" i="9"/>
  <c r="O9" i="12" s="1"/>
  <c r="N10" i="9"/>
  <c r="O10" i="9" s="1"/>
  <c r="Q10" i="9" s="1"/>
  <c r="Q22" i="9"/>
  <c r="Q20" i="9"/>
  <c r="Q18" i="9"/>
  <c r="R17" i="12"/>
  <c r="S17" i="12" s="1"/>
  <c r="T17" i="12" s="1"/>
  <c r="Q15" i="1"/>
  <c r="Q23" i="1" s="1"/>
  <c r="O23" i="1"/>
  <c r="R15" i="1"/>
  <c r="R23" i="1" s="1"/>
  <c r="S15" i="1"/>
  <c r="S23" i="1" s="1"/>
  <c r="Q7" i="9" l="1"/>
  <c r="P61" i="8"/>
  <c r="P62" i="8" s="1"/>
  <c r="Q62" i="8" s="1"/>
  <c r="O14" i="12"/>
  <c r="O12" i="12"/>
  <c r="Q11" i="9"/>
  <c r="O11" i="12"/>
  <c r="P24" i="12"/>
  <c r="O10" i="12"/>
  <c r="O6" i="12"/>
  <c r="Q6" i="12" s="1"/>
  <c r="O8" i="12"/>
  <c r="Q5" i="9"/>
  <c r="O5" i="12"/>
  <c r="R7" i="9"/>
  <c r="S7" i="9" s="1"/>
  <c r="T7" i="9" s="1"/>
  <c r="Q62" i="1"/>
  <c r="R11" i="9"/>
  <c r="S11" i="9" s="1"/>
  <c r="T11" i="9" s="1"/>
  <c r="O23" i="8"/>
  <c r="O25" i="8" s="1"/>
  <c r="O61" i="8" s="1"/>
  <c r="N62" i="8" s="1"/>
  <c r="P63" i="8" s="1"/>
  <c r="Q15" i="8"/>
  <c r="Q23" i="8" s="1"/>
  <c r="T15" i="8"/>
  <c r="T23" i="8" s="1"/>
  <c r="R20" i="12"/>
  <c r="S20" i="12" s="1"/>
  <c r="T20" i="12" s="1"/>
  <c r="R15" i="8"/>
  <c r="R23" i="8" s="1"/>
  <c r="Q24" i="8"/>
  <c r="S15" i="8"/>
  <c r="S23" i="8" s="1"/>
  <c r="R5" i="9"/>
  <c r="Q17" i="12"/>
  <c r="Q9" i="9"/>
  <c r="O15" i="9"/>
  <c r="R9" i="9"/>
  <c r="S9" i="9" s="1"/>
  <c r="P23" i="9"/>
  <c r="P60" i="9"/>
  <c r="Q60" i="9"/>
  <c r="R13" i="9"/>
  <c r="S13" i="9" s="1"/>
  <c r="Q13" i="9"/>
  <c r="R18" i="12"/>
  <c r="S18" i="12" s="1"/>
  <c r="T18" i="12" s="1"/>
  <c r="R22" i="12"/>
  <c r="S22" i="12" s="1"/>
  <c r="T22" i="12" s="1"/>
  <c r="N12" i="12"/>
  <c r="Q24" i="1"/>
  <c r="Q25" i="1" s="1"/>
  <c r="Q61" i="1" s="1"/>
  <c r="O25" i="1"/>
  <c r="O61" i="1" s="1"/>
  <c r="N62" i="1" s="1"/>
  <c r="P63" i="1" s="1"/>
  <c r="Q8" i="12" l="1"/>
  <c r="N8" i="12"/>
  <c r="Q25" i="8"/>
  <c r="Q61" i="8" s="1"/>
  <c r="Q20" i="12"/>
  <c r="O60" i="12"/>
  <c r="S5" i="9"/>
  <c r="T5" i="9" s="1"/>
  <c r="T9" i="9"/>
  <c r="Q12" i="12"/>
  <c r="N14" i="12"/>
  <c r="Q22" i="12"/>
  <c r="P25" i="9"/>
  <c r="Q15" i="9"/>
  <c r="Q23" i="9" s="1"/>
  <c r="R21" i="12"/>
  <c r="S21" i="12" s="1"/>
  <c r="T21" i="12" s="1"/>
  <c r="N10" i="12"/>
  <c r="Q18" i="12"/>
  <c r="R15" i="9"/>
  <c r="R23" i="9" s="1"/>
  <c r="O24" i="9"/>
  <c r="O24" i="12" s="1"/>
  <c r="O23" i="9"/>
  <c r="R5" i="12"/>
  <c r="R19" i="12" l="1"/>
  <c r="S19" i="12" s="1"/>
  <c r="T19" i="12" s="1"/>
  <c r="S15" i="9"/>
  <c r="S23" i="9" s="1"/>
  <c r="S5" i="12"/>
  <c r="T5" i="12" s="1"/>
  <c r="P61" i="9"/>
  <c r="P62" i="9" s="1"/>
  <c r="P62" i="12" s="1"/>
  <c r="T13" i="9"/>
  <c r="T15" i="9" s="1"/>
  <c r="T23" i="9" s="1"/>
  <c r="Q24" i="9"/>
  <c r="Q25" i="9" s="1"/>
  <c r="Q61" i="9" s="1"/>
  <c r="Q9" i="12"/>
  <c r="Q19" i="12"/>
  <c r="R7" i="12"/>
  <c r="Q7" i="12"/>
  <c r="P15" i="12"/>
  <c r="Q5" i="12"/>
  <c r="R9" i="12"/>
  <c r="Q21" i="12"/>
  <c r="Q13" i="12"/>
  <c r="R11" i="12"/>
  <c r="Q11" i="12"/>
  <c r="O25" i="9"/>
  <c r="R13" i="12"/>
  <c r="O63" i="8"/>
  <c r="P64" i="8" s="1"/>
  <c r="O63" i="1"/>
  <c r="Q63" i="1" l="1"/>
  <c r="Q64" i="1" s="1"/>
  <c r="Q62" i="9"/>
  <c r="Q60" i="12"/>
  <c r="P60" i="12"/>
  <c r="Q10" i="12"/>
  <c r="S13" i="12"/>
  <c r="T13" i="12" s="1"/>
  <c r="O61" i="9"/>
  <c r="N62" i="9" s="1"/>
  <c r="P63" i="9" s="1"/>
  <c r="S11" i="12"/>
  <c r="T11" i="12" s="1"/>
  <c r="S9" i="12"/>
  <c r="T9" i="12" s="1"/>
  <c r="S7" i="12"/>
  <c r="T7" i="12" s="1"/>
  <c r="R15" i="12"/>
  <c r="R23" i="12" s="1"/>
  <c r="P23" i="12"/>
  <c r="Q14" i="12"/>
  <c r="Q15" i="12" s="1"/>
  <c r="Q23" i="12" s="1"/>
  <c r="O15" i="12"/>
  <c r="Q63" i="8"/>
  <c r="Q64" i="8" s="1"/>
  <c r="O64" i="8"/>
  <c r="O64" i="1"/>
  <c r="P64" i="1" l="1"/>
  <c r="S15" i="12"/>
  <c r="S23" i="12" s="1"/>
  <c r="O63" i="9"/>
  <c r="O63" i="12" s="1"/>
  <c r="T15" i="12"/>
  <c r="T23" i="12" s="1"/>
  <c r="Q24" i="12"/>
  <c r="Q25" i="12" s="1"/>
  <c r="Q61" i="12" s="1"/>
  <c r="P25" i="12"/>
  <c r="O23" i="12"/>
  <c r="P63" i="12" l="1"/>
  <c r="P61" i="12"/>
  <c r="O64" i="9"/>
  <c r="O25" i="12"/>
  <c r="O61" i="12" s="1"/>
  <c r="N62" i="12" s="1"/>
  <c r="P64" i="9" l="1"/>
  <c r="Q63" i="9"/>
  <c r="Q64" i="9" s="1"/>
  <c r="Q62" i="12"/>
  <c r="P64" i="12" l="1"/>
  <c r="O64" i="12" l="1"/>
  <c r="Q63" i="12" l="1"/>
  <c r="Q64" i="12" s="1"/>
</calcChain>
</file>

<file path=xl/sharedStrings.xml><?xml version="1.0" encoding="utf-8"?>
<sst xmlns="http://schemas.openxmlformats.org/spreadsheetml/2006/main" count="630" uniqueCount="146">
  <si>
    <t>OU</t>
  </si>
  <si>
    <t>A.  SENIOR PERSONNEL</t>
  </si>
  <si>
    <t>SALARY</t>
  </si>
  <si>
    <t>TOTAL</t>
  </si>
  <si>
    <t>1.</t>
  </si>
  <si>
    <t>Principal Investigator</t>
  </si>
  <si>
    <t>FTE</t>
  </si>
  <si>
    <t>x</t>
  </si>
  <si>
    <t>academic mos.</t>
  </si>
  <si>
    <t>summer mos.</t>
  </si>
  <si>
    <t>2.</t>
  </si>
  <si>
    <t>Co-Principal Investigator</t>
  </si>
  <si>
    <t>3.</t>
  </si>
  <si>
    <t>4.</t>
  </si>
  <si>
    <t>5.</t>
  </si>
  <si>
    <t>6.</t>
  </si>
  <si>
    <t>(</t>
  </si>
  <si>
    <t>)</t>
  </si>
  <si>
    <t>TOTAL SENIOR PERSONNEL (1-5)</t>
  </si>
  <si>
    <t>B.  OTHER PERSONNEL</t>
  </si>
  <si>
    <t>POST DOCTORAL ASSOCIATES</t>
  </si>
  <si>
    <t>OTHER PROFESSIONALS (TECHNICIAN, PROGRAMMER, ETC.)</t>
  </si>
  <si>
    <t>PROJECT SECRETARIAL/CLERICAL</t>
  </si>
  <si>
    <t>GRADUATE STUDENTS</t>
  </si>
  <si>
    <t>UNDERGRADUATE STUDENTS</t>
  </si>
  <si>
    <t>OTHER</t>
  </si>
  <si>
    <t>TOTAL SALARIES AND WAGES (A+B)</t>
  </si>
  <si>
    <t>C.  FRINGE BENEFITS</t>
  </si>
  <si>
    <t>TOTAL PERMANENT EQUIPMENT</t>
  </si>
  <si>
    <t>E.  TRAVEL**</t>
  </si>
  <si>
    <t>1.  STIPENDS</t>
  </si>
  <si>
    <t>3.  SUBSISTENCE</t>
  </si>
  <si>
    <t>2.  TRAVEL</t>
  </si>
  <si>
    <t>4.  OTHER</t>
  </si>
  <si>
    <t>G.  OTHER DIRECT COSTS</t>
  </si>
  <si>
    <t>1.  MATERIALS AND SUPPLIES</t>
  </si>
  <si>
    <t>2.  PUBLICATION COSTS/DOCUMENTATION DISSEMINATION</t>
  </si>
  <si>
    <t>3.  CONSULTANT SERVICES</t>
  </si>
  <si>
    <t>4.  COMPUTER (ADPE) SERVICES</t>
  </si>
  <si>
    <t>5.  SUBCONTRACTS</t>
  </si>
  <si>
    <t>7.  OTHER</t>
  </si>
  <si>
    <t>H.  TOTAL DIRECT COSTS (A THROUGH G)</t>
  </si>
  <si>
    <t>I.  INDIRECT COSTS:</t>
  </si>
  <si>
    <t>**Travel expenses will be reimbursed at federal rates, state rates, or specified rates, as appropriate.</t>
  </si>
  <si>
    <t>Fringe-Y1</t>
  </si>
  <si>
    <t>FringeGrad-Y1</t>
  </si>
  <si>
    <t>FringeUnderG-Y1</t>
  </si>
  <si>
    <t>Fringe-Y2</t>
  </si>
  <si>
    <t>FringeGrad-Y2</t>
  </si>
  <si>
    <t>FringeUnderG-Y2</t>
  </si>
  <si>
    <t>Fringe-Y3</t>
  </si>
  <si>
    <t>FringeGrad-Y3</t>
  </si>
  <si>
    <t>FringeUnderG-Y3</t>
  </si>
  <si>
    <t>Fringe-Y4</t>
  </si>
  <si>
    <t>FringeGrad-Y4</t>
  </si>
  <si>
    <t>FringeUnderG-Y4</t>
  </si>
  <si>
    <t>Fringe-Y5</t>
  </si>
  <si>
    <t>FringeGrad-Y5</t>
  </si>
  <si>
    <t>FringeUnderG-Y5</t>
  </si>
  <si>
    <t>GS1-Y1</t>
  </si>
  <si>
    <t>GS2-Y1</t>
  </si>
  <si>
    <t>GS1-Y2</t>
  </si>
  <si>
    <t>GS2-Y2</t>
  </si>
  <si>
    <t>GS1-Y3</t>
  </si>
  <si>
    <t>GS2-Y3</t>
  </si>
  <si>
    <t>GS1-Y4</t>
  </si>
  <si>
    <t>GS2-Y4</t>
  </si>
  <si>
    <t>GS1-Y5</t>
  </si>
  <si>
    <t>GS2-Y5</t>
  </si>
  <si>
    <t>IDC-Y1</t>
  </si>
  <si>
    <t>IDC-Y2</t>
  </si>
  <si>
    <t>IDC-Y3</t>
  </si>
  <si>
    <t>IDC-Y4</t>
  </si>
  <si>
    <t>IDC-Y5</t>
  </si>
  <si>
    <t>Number of Participants</t>
  </si>
  <si>
    <t>FringePD-Y1</t>
  </si>
  <si>
    <t>FringePD-Y2</t>
  </si>
  <si>
    <t>FringePD-Y4</t>
  </si>
  <si>
    <t>FringePD-Y5</t>
  </si>
  <si>
    <t>FringePD-Y3</t>
  </si>
  <si>
    <t>Salary requested</t>
  </si>
  <si>
    <t>Fringe Benefits</t>
  </si>
  <si>
    <t>to</t>
  </si>
  <si>
    <t>Sponsor</t>
  </si>
  <si>
    <t>delta</t>
  </si>
  <si>
    <t>Y1</t>
  </si>
  <si>
    <t>Y2</t>
  </si>
  <si>
    <t>Y3</t>
  </si>
  <si>
    <t>Y4</t>
  </si>
  <si>
    <t>Y5</t>
  </si>
  <si>
    <t>Cost share fringe rate for full time employee</t>
  </si>
  <si>
    <t>cost</t>
  </si>
  <si>
    <t>Domestic</t>
  </si>
  <si>
    <t>Foreign</t>
  </si>
  <si>
    <t>Fringe Rate</t>
  </si>
  <si>
    <t>(if temp employee or other FB rate needed contact PDS)</t>
  </si>
  <si>
    <t>TOTAL TRAVEL</t>
  </si>
  <si>
    <t>Budget Period 1</t>
  </si>
  <si>
    <t>item</t>
  </si>
  <si>
    <t>Amount</t>
  </si>
  <si>
    <t>Detail travel costs in budget justification</t>
  </si>
  <si>
    <t>COL raise</t>
  </si>
  <si>
    <t>Budget Period 2</t>
  </si>
  <si>
    <t>Budget Period 3</t>
  </si>
  <si>
    <t>TOTAL OTHER DIRECT COSTS (G1 - 7)</t>
  </si>
  <si>
    <t>UNIVERSITY of OKLAHOMA BUDGET</t>
  </si>
  <si>
    <t>D.  PERMANENT EQUIPMENT ($5000 PER UNIT OR FABRICATED)</t>
  </si>
  <si>
    <t>D.  PERMANENT EQUIPMENT ($5000 PER UNIT OR FABRICTED)</t>
  </si>
  <si>
    <t># MONTHS APPT</t>
  </si>
  <si>
    <t>TOTAL PARTICIPANT SUPPORT</t>
  </si>
  <si>
    <t>GRAY SHADED CELLS DO NOT CALCULATE-DO NOT USE</t>
  </si>
  <si>
    <t xml:space="preserve">F.  PARTICIPANT SUPPORT COSTS </t>
  </si>
  <si>
    <t>(NON-EMPLOYEE CONFERENCE/WORKSHOP ATTENDEES)</t>
  </si>
  <si>
    <t>AMOUNT FOR IDC CALCULATION</t>
  </si>
  <si>
    <t>F.  PARTICIPANT SUPPORT COSTS</t>
  </si>
  <si>
    <t>PROVIDE DAILY RATE AND NUMBER OF DAYS IN JUSTIFICATION</t>
  </si>
  <si>
    <t>J.  TOTAL COSTS - Cumulative</t>
  </si>
  <si>
    <t>Total</t>
  </si>
  <si>
    <t>J.  TOTAL COSTS - PERIOD ONE</t>
  </si>
  <si>
    <t>J.  TOTAL COSTS - PERIOD TWO</t>
  </si>
  <si>
    <t>J.  TOTAL COSTS - PERIOD THREE</t>
  </si>
  <si>
    <t>6.  TUITION FEE</t>
  </si>
  <si>
    <t>6.a.  ADDITIONAL TUITION</t>
  </si>
  <si>
    <t>amount of a budget period if it falls between two or more</t>
  </si>
  <si>
    <t>fiscal years.  Use the total number of months a GRA</t>
  </si>
  <si>
    <t>will be appointed.  We assume that GRA's will be appointed</t>
  </si>
  <si>
    <t>at .5 FTE and this is considered full-time for them and counts</t>
  </si>
  <si>
    <t>as one month for calculations.</t>
  </si>
  <si>
    <t>for example one GRA appointed at 12 mos. plus one appointed at 6 mos. would be 18 months total</t>
  </si>
  <si>
    <t>To determine the total number of GRA months for more than one appointment add all months;</t>
  </si>
  <si>
    <t xml:space="preserve">DO YOU WANT TO ADD ADDITIONAL TUITION/FEES?  </t>
  </si>
  <si>
    <t>Total number of GRA months</t>
  </si>
  <si>
    <t>FY21 = 7/1/20 to 6/30/21</t>
  </si>
  <si>
    <t>On GRA appointments; the rate will be set at the highest</t>
  </si>
  <si>
    <t>TOTAL SALARIES WAGES AND FRINGE BENEFITS (A+B+C)</t>
  </si>
  <si>
    <t>Cumulative Budget</t>
  </si>
  <si>
    <t xml:space="preserve">MTDC Base = </t>
  </si>
  <si>
    <t>Use the rate from the FY above that your budget year ends in.</t>
  </si>
  <si>
    <t>At this time use FY21 for all years after FY21.</t>
  </si>
  <si>
    <r>
      <rPr>
        <sz val="8"/>
        <rFont val="Arial"/>
        <family val="2"/>
      </rPr>
      <t xml:space="preserve">(Set)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Appt Mos.</t>
    </r>
  </si>
  <si>
    <t>SPONSOR REQUEST</t>
  </si>
  <si>
    <t>OU COST SHARE</t>
  </si>
  <si>
    <t>these cells don't carry but could be set</t>
  </si>
  <si>
    <t>GRA Tution charges:</t>
  </si>
  <si>
    <t>Monthly Rate</t>
  </si>
  <si>
    <t>Revised 7/2/2020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</si>
</sst>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m/d/yyyy;@"/>
    <numFmt numFmtId="166" formatCode="_(* #,##0.0_);_(* \(#,##0.0\);_(* &quot;-&quot;??_);_(@_)"/>
    <numFmt numFmtId="167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centerContinuous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quotePrefix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3" xfId="0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0" borderId="4" xfId="0" applyBorder="1"/>
    <xf numFmtId="0" fontId="1" fillId="0" borderId="2" xfId="0" applyFont="1" applyBorder="1"/>
    <xf numFmtId="0" fontId="2" fillId="0" borderId="3" xfId="0" quotePrefix="1" applyFont="1" applyBorder="1"/>
    <xf numFmtId="0" fontId="0" fillId="0" borderId="2" xfId="0" applyBorder="1"/>
    <xf numFmtId="0" fontId="2" fillId="0" borderId="2" xfId="0" quotePrefix="1" applyFont="1" applyBorder="1"/>
    <xf numFmtId="164" fontId="0" fillId="2" borderId="5" xfId="0" applyNumberFormat="1" applyFill="1" applyBorder="1"/>
    <xf numFmtId="0" fontId="2" fillId="0" borderId="2" xfId="0" applyFont="1" applyBorder="1"/>
    <xf numFmtId="0" fontId="1" fillId="0" borderId="3" xfId="0" applyFont="1" applyBorder="1"/>
    <xf numFmtId="164" fontId="0" fillId="2" borderId="6" xfId="0" applyNumberFormat="1" applyFill="1" applyBorder="1"/>
    <xf numFmtId="0" fontId="2" fillId="0" borderId="3" xfId="0" applyFont="1" applyBorder="1"/>
    <xf numFmtId="164" fontId="2" fillId="0" borderId="0" xfId="0" applyNumberFormat="1" applyFont="1"/>
    <xf numFmtId="0" fontId="1" fillId="0" borderId="0" xfId="0" applyFont="1"/>
    <xf numFmtId="164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5" xfId="0" applyNumberFormat="1" applyFont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164" fontId="1" fillId="0" borderId="6" xfId="0" applyNumberFormat="1" applyFont="1" applyBorder="1"/>
    <xf numFmtId="164" fontId="1" fillId="2" borderId="5" xfId="0" applyNumberFormat="1" applyFont="1" applyFill="1" applyBorder="1"/>
    <xf numFmtId="164" fontId="1" fillId="2" borderId="3" xfId="0" applyNumberFormat="1" applyFont="1" applyFill="1" applyBorder="1"/>
    <xf numFmtId="164" fontId="1" fillId="2" borderId="6" xfId="0" applyNumberFormat="1" applyFont="1" applyFill="1" applyBorder="1"/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1" fillId="0" borderId="0" xfId="0" applyNumberFormat="1" applyFont="1"/>
    <xf numFmtId="164" fontId="5" fillId="0" borderId="1" xfId="0" applyNumberFormat="1" applyFont="1" applyBorder="1"/>
    <xf numFmtId="0" fontId="2" fillId="0" borderId="0" xfId="0" applyFont="1" applyAlignment="1">
      <alignment horizontal="right"/>
    </xf>
    <xf numFmtId="164" fontId="0" fillId="2" borderId="0" xfId="0" applyNumberFormat="1" applyFill="1"/>
    <xf numFmtId="164" fontId="1" fillId="2" borderId="1" xfId="0" applyNumberFormat="1" applyFont="1" applyFill="1" applyBorder="1"/>
    <xf numFmtId="0" fontId="3" fillId="0" borderId="3" xfId="0" applyFont="1" applyBorder="1"/>
    <xf numFmtId="164" fontId="2" fillId="0" borderId="12" xfId="0" applyNumberFormat="1" applyFont="1" applyBorder="1"/>
    <xf numFmtId="0" fontId="7" fillId="0" borderId="1" xfId="0" applyFont="1" applyBorder="1"/>
    <xf numFmtId="0" fontId="4" fillId="0" borderId="0" xfId="0" applyFont="1"/>
    <xf numFmtId="0" fontId="8" fillId="0" borderId="0" xfId="0" applyFont="1"/>
    <xf numFmtId="0" fontId="1" fillId="0" borderId="11" xfId="0" applyFont="1" applyBorder="1"/>
    <xf numFmtId="0" fontId="3" fillId="0" borderId="1" xfId="0" applyFont="1" applyBorder="1"/>
    <xf numFmtId="0" fontId="7" fillId="4" borderId="1" xfId="0" applyFont="1" applyFill="1" applyBorder="1"/>
    <xf numFmtId="164" fontId="0" fillId="5" borderId="14" xfId="0" applyNumberFormat="1" applyFill="1" applyBorder="1"/>
    <xf numFmtId="164" fontId="0" fillId="5" borderId="15" xfId="0" applyNumberFormat="1" applyFill="1" applyBorder="1"/>
    <xf numFmtId="0" fontId="0" fillId="0" borderId="11" xfId="0" applyBorder="1"/>
    <xf numFmtId="0" fontId="0" fillId="3" borderId="2" xfId="0" applyFill="1" applyBorder="1"/>
    <xf numFmtId="0" fontId="7" fillId="3" borderId="1" xfId="0" applyFont="1" applyFill="1" applyBorder="1"/>
    <xf numFmtId="0" fontId="0" fillId="3" borderId="1" xfId="0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164" fontId="0" fillId="3" borderId="8" xfId="0" applyNumberFormat="1" applyFill="1" applyBorder="1"/>
    <xf numFmtId="164" fontId="1" fillId="3" borderId="7" xfId="0" applyNumberFormat="1" applyFont="1" applyFill="1" applyBorder="1"/>
    <xf numFmtId="0" fontId="7" fillId="3" borderId="1" xfId="0" applyFont="1" applyFill="1" applyBorder="1" applyAlignment="1">
      <alignment horizontal="center"/>
    </xf>
    <xf numFmtId="164" fontId="1" fillId="7" borderId="7" xfId="0" applyNumberFormat="1" applyFont="1" applyFill="1" applyBorder="1"/>
    <xf numFmtId="164" fontId="1" fillId="7" borderId="2" xfId="0" applyNumberFormat="1" applyFont="1" applyFill="1" applyBorder="1"/>
    <xf numFmtId="164" fontId="1" fillId="7" borderId="5" xfId="0" applyNumberFormat="1" applyFont="1" applyFill="1" applyBorder="1"/>
    <xf numFmtId="164" fontId="1" fillId="2" borderId="7" xfId="0" applyNumberFormat="1" applyFont="1" applyFill="1" applyBorder="1"/>
    <xf numFmtId="0" fontId="0" fillId="3" borderId="11" xfId="0" applyFill="1" applyBorder="1"/>
    <xf numFmtId="164" fontId="7" fillId="4" borderId="12" xfId="0" applyNumberFormat="1" applyFont="1" applyFill="1" applyBorder="1"/>
    <xf numFmtId="164" fontId="0" fillId="3" borderId="1" xfId="0" applyNumberFormat="1" applyFill="1" applyBorder="1"/>
    <xf numFmtId="164" fontId="7" fillId="3" borderId="1" xfId="0" applyNumberFormat="1" applyFont="1" applyFill="1" applyBorder="1"/>
    <xf numFmtId="0" fontId="3" fillId="0" borderId="19" xfId="0" applyFont="1" applyBorder="1"/>
    <xf numFmtId="0" fontId="0" fillId="0" borderId="20" xfId="0" applyBorder="1"/>
    <xf numFmtId="0" fontId="1" fillId="0" borderId="20" xfId="0" applyFont="1" applyBorder="1"/>
    <xf numFmtId="164" fontId="1" fillId="0" borderId="21" xfId="0" applyNumberFormat="1" applyFont="1" applyBorder="1"/>
    <xf numFmtId="164" fontId="1" fillId="2" borderId="22" xfId="0" applyNumberFormat="1" applyFont="1" applyFill="1" applyBorder="1"/>
    <xf numFmtId="0" fontId="1" fillId="0" borderId="23" xfId="0" applyFont="1" applyBorder="1"/>
    <xf numFmtId="0" fontId="1" fillId="0" borderId="24" xfId="0" applyFont="1" applyBorder="1"/>
    <xf numFmtId="3" fontId="1" fillId="0" borderId="24" xfId="0" applyNumberFormat="1" applyFont="1" applyBorder="1"/>
    <xf numFmtId="164" fontId="1" fillId="0" borderId="25" xfId="0" applyNumberFormat="1" applyFont="1" applyBorder="1"/>
    <xf numFmtId="164" fontId="1" fillId="0" borderId="26" xfId="0" applyNumberFormat="1" applyFont="1" applyBorder="1"/>
    <xf numFmtId="0" fontId="0" fillId="0" borderId="17" xfId="0" applyBorder="1"/>
    <xf numFmtId="164" fontId="0" fillId="0" borderId="17" xfId="0" applyNumberForma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0" fontId="7" fillId="3" borderId="0" xfId="0" applyFont="1" applyFill="1"/>
    <xf numFmtId="0" fontId="0" fillId="3" borderId="0" xfId="0" applyFill="1"/>
    <xf numFmtId="164" fontId="0" fillId="3" borderId="0" xfId="0" applyNumberFormat="1" applyFill="1"/>
    <xf numFmtId="164" fontId="1" fillId="3" borderId="3" xfId="0" applyNumberFormat="1" applyFont="1" applyFill="1" applyBorder="1"/>
    <xf numFmtId="164" fontId="1" fillId="0" borderId="22" xfId="0" applyNumberFormat="1" applyFont="1" applyBorder="1"/>
    <xf numFmtId="164" fontId="1" fillId="0" borderId="13" xfId="0" applyNumberFormat="1" applyFont="1" applyBorder="1"/>
    <xf numFmtId="164" fontId="0" fillId="5" borderId="7" xfId="0" applyNumberFormat="1" applyFill="1" applyBorder="1"/>
    <xf numFmtId="0" fontId="0" fillId="2" borderId="7" xfId="0" applyFill="1" applyBorder="1"/>
    <xf numFmtId="0" fontId="0" fillId="3" borderId="29" xfId="0" applyFill="1" applyBorder="1" applyAlignment="1">
      <alignment horizontal="centerContinuous"/>
    </xf>
    <xf numFmtId="0" fontId="0" fillId="3" borderId="12" xfId="0" applyFill="1" applyBorder="1" applyAlignment="1">
      <alignment horizontal="center"/>
    </xf>
    <xf numFmtId="0" fontId="0" fillId="3" borderId="29" xfId="0" applyFill="1" applyBorder="1" applyAlignment="1">
      <alignment horizontal="left"/>
    </xf>
    <xf numFmtId="10" fontId="0" fillId="3" borderId="18" xfId="0" applyNumberFormat="1" applyFill="1" applyBorder="1"/>
    <xf numFmtId="0" fontId="0" fillId="7" borderId="7" xfId="0" applyFill="1" applyBorder="1"/>
    <xf numFmtId="0" fontId="7" fillId="8" borderId="1" xfId="0" applyFont="1" applyFill="1" applyBorder="1"/>
    <xf numFmtId="0" fontId="0" fillId="8" borderId="11" xfId="0" applyFill="1" applyBorder="1"/>
    <xf numFmtId="0" fontId="2" fillId="8" borderId="1" xfId="0" applyFont="1" applyFill="1" applyBorder="1"/>
    <xf numFmtId="164" fontId="7" fillId="8" borderId="1" xfId="0" applyNumberFormat="1" applyFont="1" applyFill="1" applyBorder="1"/>
    <xf numFmtId="164" fontId="2" fillId="8" borderId="1" xfId="0" applyNumberFormat="1" applyFont="1" applyFill="1" applyBorder="1"/>
    <xf numFmtId="164" fontId="1" fillId="3" borderId="25" xfId="0" applyNumberFormat="1" applyFont="1" applyFill="1" applyBorder="1"/>
    <xf numFmtId="164" fontId="1" fillId="3" borderId="27" xfId="0" applyNumberFormat="1" applyFont="1" applyFill="1" applyBorder="1"/>
    <xf numFmtId="0" fontId="0" fillId="8" borderId="4" xfId="0" applyFill="1" applyBorder="1"/>
    <xf numFmtId="0" fontId="3" fillId="8" borderId="2" xfId="0" applyFont="1" applyFill="1" applyBorder="1"/>
    <xf numFmtId="0" fontId="0" fillId="8" borderId="1" xfId="0" applyFill="1" applyBorder="1"/>
    <xf numFmtId="0" fontId="3" fillId="8" borderId="3" xfId="0" applyFont="1" applyFill="1" applyBorder="1"/>
    <xf numFmtId="0" fontId="0" fillId="8" borderId="0" xfId="0" applyFill="1"/>
    <xf numFmtId="164" fontId="0" fillId="8" borderId="0" xfId="0" applyNumberFormat="1" applyFill="1"/>
    <xf numFmtId="0" fontId="1" fillId="8" borderId="2" xfId="0" applyFont="1" applyFill="1" applyBorder="1"/>
    <xf numFmtId="0" fontId="8" fillId="8" borderId="1" xfId="0" applyFont="1" applyFill="1" applyBorder="1"/>
    <xf numFmtId="0" fontId="3" fillId="8" borderId="16" xfId="0" applyFont="1" applyFill="1" applyBorder="1"/>
    <xf numFmtId="0" fontId="0" fillId="8" borderId="17" xfId="0" applyFill="1" applyBorder="1"/>
    <xf numFmtId="0" fontId="3" fillId="8" borderId="19" xfId="0" applyFont="1" applyFill="1" applyBorder="1"/>
    <xf numFmtId="0" fontId="0" fillId="8" borderId="20" xfId="0" applyFill="1" applyBorder="1"/>
    <xf numFmtId="164" fontId="0" fillId="3" borderId="14" xfId="0" applyNumberFormat="1" applyFill="1" applyBorder="1"/>
    <xf numFmtId="0" fontId="4" fillId="0" borderId="0" xfId="0" applyFont="1" applyAlignment="1">
      <alignment horizontal="center"/>
    </xf>
    <xf numFmtId="164" fontId="1" fillId="0" borderId="30" xfId="0" applyNumberFormat="1" applyFont="1" applyBorder="1"/>
    <xf numFmtId="0" fontId="0" fillId="2" borderId="14" xfId="0" applyFill="1" applyBorder="1"/>
    <xf numFmtId="164" fontId="0" fillId="3" borderId="31" xfId="0" applyNumberFormat="1" applyFill="1" applyBorder="1"/>
    <xf numFmtId="0" fontId="0" fillId="0" borderId="12" xfId="0" applyBorder="1"/>
    <xf numFmtId="0" fontId="2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right"/>
    </xf>
    <xf numFmtId="0" fontId="4" fillId="3" borderId="7" xfId="0" applyFont="1" applyFill="1" applyBorder="1"/>
    <xf numFmtId="0" fontId="0" fillId="9" borderId="30" xfId="0" applyFill="1" applyBorder="1"/>
    <xf numFmtId="0" fontId="0" fillId="9" borderId="11" xfId="0" applyFill="1" applyBorder="1"/>
    <xf numFmtId="0" fontId="0" fillId="9" borderId="9" xfId="0" applyFill="1" applyBorder="1"/>
    <xf numFmtId="0" fontId="2" fillId="10" borderId="5" xfId="0" applyFont="1" applyFill="1" applyBorder="1" applyAlignment="1">
      <alignment horizontal="center"/>
    </xf>
    <xf numFmtId="0" fontId="2" fillId="8" borderId="0" xfId="0" applyFont="1" applyFill="1"/>
    <xf numFmtId="164" fontId="0" fillId="3" borderId="7" xfId="0" applyNumberFormat="1" applyFill="1" applyBorder="1"/>
    <xf numFmtId="0" fontId="3" fillId="8" borderId="0" xfId="0" applyFont="1" applyFill="1"/>
    <xf numFmtId="0" fontId="2" fillId="8" borderId="1" xfId="0" quotePrefix="1" applyFont="1" applyFill="1" applyBorder="1"/>
    <xf numFmtId="0" fontId="0" fillId="7" borderId="15" xfId="0" applyFill="1" applyBorder="1"/>
    <xf numFmtId="164" fontId="4" fillId="3" borderId="15" xfId="0" applyNumberFormat="1" applyFont="1" applyFill="1" applyBorder="1"/>
    <xf numFmtId="164" fontId="0" fillId="3" borderId="32" xfId="0" applyNumberFormat="1" applyFill="1" applyBorder="1"/>
    <xf numFmtId="164" fontId="4" fillId="3" borderId="33" xfId="0" applyNumberFormat="1" applyFont="1" applyFill="1" applyBorder="1"/>
    <xf numFmtId="164" fontId="8" fillId="5" borderId="15" xfId="0" applyNumberFormat="1" applyFont="1" applyFill="1" applyBorder="1"/>
    <xf numFmtId="0" fontId="11" fillId="0" borderId="0" xfId="0" applyFont="1"/>
    <xf numFmtId="10" fontId="7" fillId="4" borderId="1" xfId="0" applyNumberFormat="1" applyFont="1" applyFill="1" applyBorder="1"/>
    <xf numFmtId="10" fontId="2" fillId="4" borderId="12" xfId="0" applyNumberFormat="1" applyFont="1" applyFill="1" applyBorder="1"/>
    <xf numFmtId="164" fontId="2" fillId="0" borderId="34" xfId="0" applyNumberFormat="1" applyFont="1" applyBorder="1"/>
    <xf numFmtId="164" fontId="1" fillId="0" borderId="7" xfId="0" applyNumberFormat="1" applyFont="1" applyBorder="1"/>
    <xf numFmtId="164" fontId="2" fillId="8" borderId="0" xfId="0" applyNumberFormat="1" applyFont="1" applyFill="1"/>
    <xf numFmtId="164" fontId="2" fillId="8" borderId="4" xfId="0" applyNumberFormat="1" applyFont="1" applyFill="1" applyBorder="1"/>
    <xf numFmtId="0" fontId="2" fillId="8" borderId="4" xfId="0" applyFont="1" applyFill="1" applyBorder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12" fillId="0" borderId="0" xfId="0" applyFont="1"/>
    <xf numFmtId="0" fontId="13" fillId="8" borderId="35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0" fillId="11" borderId="1" xfId="0" applyFill="1" applyBorder="1"/>
    <xf numFmtId="0" fontId="8" fillId="0" borderId="0" xfId="0" applyFont="1" applyAlignment="1">
      <alignment horizontal="right"/>
    </xf>
    <xf numFmtId="0" fontId="7" fillId="8" borderId="0" xfId="0" applyFont="1" applyFill="1" applyAlignment="1">
      <alignment horizontal="right"/>
    </xf>
    <xf numFmtId="0" fontId="4" fillId="0" borderId="0" xfId="2" applyFont="1" applyAlignment="1">
      <alignment horizontal="right"/>
    </xf>
    <xf numFmtId="0" fontId="8" fillId="0" borderId="0" xfId="2"/>
    <xf numFmtId="0" fontId="4" fillId="0" borderId="0" xfId="2" applyFont="1"/>
    <xf numFmtId="167" fontId="2" fillId="0" borderId="12" xfId="0" applyNumberFormat="1" applyFont="1" applyBorder="1"/>
    <xf numFmtId="164" fontId="4" fillId="0" borderId="0" xfId="0" applyNumberFormat="1" applyFont="1"/>
    <xf numFmtId="164" fontId="4" fillId="0" borderId="10" xfId="0" applyNumberFormat="1" applyFont="1" applyBorder="1"/>
    <xf numFmtId="164" fontId="1" fillId="0" borderId="11" xfId="0" applyNumberFormat="1" applyFont="1" applyBorder="1"/>
    <xf numFmtId="0" fontId="9" fillId="0" borderId="1" xfId="0" applyFont="1" applyBorder="1"/>
    <xf numFmtId="164" fontId="1" fillId="0" borderId="0" xfId="0" applyNumberFormat="1" applyFont="1" applyAlignment="1">
      <alignment vertical="center"/>
    </xf>
    <xf numFmtId="164" fontId="1" fillId="0" borderId="24" xfId="0" applyNumberFormat="1" applyFont="1" applyBorder="1"/>
    <xf numFmtId="164" fontId="1" fillId="0" borderId="9" xfId="0" applyNumberFormat="1" applyFont="1" applyBorder="1"/>
    <xf numFmtId="166" fontId="2" fillId="0" borderId="12" xfId="1" applyNumberFormat="1" applyFont="1" applyBorder="1"/>
    <xf numFmtId="0" fontId="0" fillId="12" borderId="0" xfId="0" applyFill="1"/>
    <xf numFmtId="0" fontId="3" fillId="0" borderId="0" xfId="2" applyFont="1"/>
    <xf numFmtId="164" fontId="1" fillId="0" borderId="1" xfId="0" quotePrefix="1" applyNumberFormat="1" applyFont="1" applyBorder="1"/>
    <xf numFmtId="0" fontId="1" fillId="1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/>
    </xf>
    <xf numFmtId="0" fontId="3" fillId="0" borderId="0" xfId="0" applyFont="1"/>
    <xf numFmtId="164" fontId="1" fillId="0" borderId="8" xfId="0" applyNumberFormat="1" applyFont="1" applyBorder="1"/>
    <xf numFmtId="164" fontId="2" fillId="0" borderId="10" xfId="0" applyNumberFormat="1" applyFont="1" applyBorder="1"/>
    <xf numFmtId="0" fontId="7" fillId="8" borderId="36" xfId="0" applyFont="1" applyFill="1" applyBorder="1" applyAlignment="1">
      <alignment horizontal="right"/>
    </xf>
    <xf numFmtId="0" fontId="4" fillId="0" borderId="0" xfId="2" applyFont="1" applyAlignment="1">
      <alignment horizontal="center"/>
    </xf>
    <xf numFmtId="10" fontId="1" fillId="0" borderId="24" xfId="0" applyNumberFormat="1" applyFont="1" applyBorder="1" applyAlignment="1">
      <alignment horizontal="left"/>
    </xf>
    <xf numFmtId="165" fontId="0" fillId="6" borderId="16" xfId="0" applyNumberFormat="1" applyFill="1" applyBorder="1" applyAlignment="1">
      <alignment horizontal="center"/>
    </xf>
    <xf numFmtId="165" fontId="0" fillId="6" borderId="17" xfId="0" applyNumberFormat="1" applyFill="1" applyBorder="1" applyAlignment="1">
      <alignment horizontal="center"/>
    </xf>
    <xf numFmtId="165" fontId="0" fillId="6" borderId="1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00000000-0005-0000-0000-00002F000000}"/>
    <cellStyle name="Normal" xfId="0" builtinId="0"/>
    <cellStyle name="Normal 2" xfId="2" xr:uid="{00000000-0005-0000-0000-00003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CC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showGridLines="0" showZeros="0" tabSelected="1" workbookViewId="0">
      <selection activeCell="O18" sqref="O18"/>
    </sheetView>
  </sheetViews>
  <sheetFormatPr defaultRowHeight="12.75" x14ac:dyDescent="0.2"/>
  <cols>
    <col min="1" max="2" width="2" customWidth="1"/>
    <col min="3" max="3" width="2.28515625" customWidth="1"/>
    <col min="4" max="4" width="2" customWidth="1"/>
    <col min="5" max="5" width="3.7109375" customWidth="1"/>
    <col min="6" max="6" width="8.7109375" customWidth="1"/>
    <col min="7" max="7" width="9.7109375" customWidth="1"/>
    <col min="8" max="8" width="7.7109375" customWidth="1"/>
    <col min="9" max="10" width="3.7109375" customWidth="1"/>
    <col min="11" max="11" width="4.7109375" customWidth="1"/>
    <col min="12" max="12" width="7" customWidth="1"/>
    <col min="13" max="13" width="5.7109375" customWidth="1"/>
    <col min="14" max="14" width="9.7109375" customWidth="1"/>
    <col min="15" max="17" width="10.7109375" customWidth="1"/>
    <col min="18" max="18" width="11.42578125" customWidth="1"/>
    <col min="19" max="19" width="11.42578125" bestFit="1" customWidth="1"/>
    <col min="20" max="20" width="11.42578125" customWidth="1"/>
  </cols>
  <sheetData>
    <row r="1" spans="1:20" x14ac:dyDescent="0.2">
      <c r="A1" s="39" t="s">
        <v>105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T1" s="157"/>
    </row>
    <row r="2" spans="1:20" ht="13.5" thickBot="1" x14ac:dyDescent="0.25">
      <c r="A2" s="39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ht="13.5" thickBot="1" x14ac:dyDescent="0.25">
      <c r="A3" s="40"/>
      <c r="B3" s="3"/>
      <c r="C3" s="3"/>
      <c r="D3" s="3"/>
      <c r="E3" s="3"/>
      <c r="F3" s="3"/>
      <c r="G3" s="3"/>
      <c r="H3" s="186"/>
      <c r="I3" s="187"/>
      <c r="J3" s="188"/>
      <c r="K3" s="189" t="s">
        <v>82</v>
      </c>
      <c r="L3" s="189"/>
      <c r="M3" s="186"/>
      <c r="N3" s="188"/>
      <c r="O3" s="3"/>
      <c r="P3" s="3"/>
      <c r="Q3" s="3"/>
    </row>
    <row r="4" spans="1:20" ht="23.25" customHeight="1" thickBot="1" x14ac:dyDescent="0.25">
      <c r="A4" s="193" t="s">
        <v>1</v>
      </c>
      <c r="B4" s="193"/>
      <c r="C4" s="193"/>
      <c r="D4" s="193"/>
      <c r="E4" s="193"/>
      <c r="F4" s="193"/>
      <c r="G4" s="174" t="s">
        <v>139</v>
      </c>
      <c r="H4" s="194"/>
      <c r="I4" s="194"/>
      <c r="J4" s="194"/>
      <c r="K4" s="194"/>
      <c r="L4" s="194"/>
      <c r="M4" s="194"/>
      <c r="N4" s="175" t="s">
        <v>2</v>
      </c>
      <c r="O4" s="176" t="s">
        <v>140</v>
      </c>
      <c r="P4" s="176" t="s">
        <v>141</v>
      </c>
      <c r="Q4" s="177" t="s">
        <v>3</v>
      </c>
      <c r="R4" s="178" t="s">
        <v>80</v>
      </c>
      <c r="S4" s="178" t="s">
        <v>81</v>
      </c>
      <c r="T4" s="179" t="s">
        <v>117</v>
      </c>
    </row>
    <row r="5" spans="1:20" ht="12.75" customHeight="1" x14ac:dyDescent="0.2">
      <c r="A5" s="19" t="s">
        <v>4</v>
      </c>
      <c r="B5" s="2" t="s">
        <v>5</v>
      </c>
      <c r="C5" s="2"/>
      <c r="D5" s="2"/>
      <c r="E5" s="2"/>
      <c r="F5" s="2"/>
      <c r="G5" s="133">
        <v>9</v>
      </c>
      <c r="H5" s="30"/>
      <c r="I5" s="5" t="s">
        <v>6</v>
      </c>
      <c r="J5" s="5" t="s">
        <v>7</v>
      </c>
      <c r="K5" s="5"/>
      <c r="L5" s="6" t="s">
        <v>8</v>
      </c>
      <c r="M5" s="6"/>
      <c r="N5" s="31"/>
      <c r="O5" s="31">
        <f>ROUND((((N5/G5)*H5*K5)),0)</f>
        <v>0</v>
      </c>
      <c r="P5" s="31"/>
      <c r="Q5" s="31">
        <f t="shared" ref="Q5:Q14" si="0">SUM(O5+P5)</f>
        <v>0</v>
      </c>
      <c r="R5" s="56">
        <f>(O5+O6)</f>
        <v>0</v>
      </c>
      <c r="S5" s="95">
        <f>(R5*L15)</f>
        <v>0</v>
      </c>
      <c r="T5" s="57">
        <f>SUM(R5:S5)</f>
        <v>0</v>
      </c>
    </row>
    <row r="6" spans="1:20" ht="12.75" customHeight="1" x14ac:dyDescent="0.2">
      <c r="A6" s="190"/>
      <c r="B6" s="191"/>
      <c r="C6" s="191"/>
      <c r="D6" s="191"/>
      <c r="E6" s="191"/>
      <c r="F6" s="192"/>
      <c r="G6" s="41"/>
      <c r="H6" s="30"/>
      <c r="I6" s="5" t="s">
        <v>6</v>
      </c>
      <c r="J6" s="5" t="s">
        <v>7</v>
      </c>
      <c r="K6" s="5"/>
      <c r="L6" s="6" t="s">
        <v>9</v>
      </c>
      <c r="M6" s="6"/>
      <c r="N6" s="31">
        <f>N5</f>
        <v>0</v>
      </c>
      <c r="O6" s="31">
        <f>ROUND((((N6/G5)*H6*K6)),0)</f>
        <v>0</v>
      </c>
      <c r="P6" s="33"/>
      <c r="Q6" s="31">
        <f t="shared" si="0"/>
        <v>0</v>
      </c>
      <c r="R6" s="124"/>
      <c r="S6" s="96"/>
      <c r="T6" s="138"/>
    </row>
    <row r="7" spans="1:20" x14ac:dyDescent="0.2">
      <c r="A7" s="19" t="s">
        <v>10</v>
      </c>
      <c r="B7" s="2" t="s">
        <v>11</v>
      </c>
      <c r="C7" s="2"/>
      <c r="D7" s="2"/>
      <c r="E7" s="2"/>
      <c r="F7" s="2"/>
      <c r="G7" s="133">
        <v>9</v>
      </c>
      <c r="H7" s="30"/>
      <c r="I7" s="5" t="s">
        <v>6</v>
      </c>
      <c r="J7" s="5" t="s">
        <v>7</v>
      </c>
      <c r="K7" s="5"/>
      <c r="L7" s="6" t="s">
        <v>8</v>
      </c>
      <c r="M7" s="6"/>
      <c r="N7" s="31"/>
      <c r="O7" s="31">
        <f>ROUND((((N7/G7)*H7*K7)),0)</f>
        <v>0</v>
      </c>
      <c r="P7" s="31"/>
      <c r="Q7" s="31">
        <f t="shared" si="0"/>
        <v>0</v>
      </c>
      <c r="R7" s="56">
        <f>(O7+O8)</f>
        <v>0</v>
      </c>
      <c r="S7" s="95">
        <f>(R7*L15)</f>
        <v>0</v>
      </c>
      <c r="T7" s="57">
        <f>SUM(R7:S7)</f>
        <v>0</v>
      </c>
    </row>
    <row r="8" spans="1:20" x14ac:dyDescent="0.2">
      <c r="A8" s="190"/>
      <c r="B8" s="191"/>
      <c r="C8" s="191"/>
      <c r="D8" s="191"/>
      <c r="E8" s="191"/>
      <c r="F8" s="192"/>
      <c r="G8" s="41"/>
      <c r="H8" s="30"/>
      <c r="I8" s="5" t="s">
        <v>6</v>
      </c>
      <c r="J8" s="5" t="s">
        <v>7</v>
      </c>
      <c r="K8" s="5"/>
      <c r="L8" s="6" t="s">
        <v>9</v>
      </c>
      <c r="M8" s="6"/>
      <c r="N8" s="31">
        <f>N7</f>
        <v>0</v>
      </c>
      <c r="O8" s="31">
        <f>ROUND((((N8/G7)*H8*K8)),0)</f>
        <v>0</v>
      </c>
      <c r="P8" s="33"/>
      <c r="Q8" s="31">
        <f t="shared" si="0"/>
        <v>0</v>
      </c>
      <c r="R8" s="124"/>
      <c r="S8" s="96"/>
      <c r="T8" s="138"/>
    </row>
    <row r="9" spans="1:20" x14ac:dyDescent="0.2">
      <c r="A9" s="19" t="s">
        <v>12</v>
      </c>
      <c r="B9" s="2" t="s">
        <v>11</v>
      </c>
      <c r="C9" s="2"/>
      <c r="D9" s="2"/>
      <c r="E9" s="2"/>
      <c r="F9" s="2"/>
      <c r="G9" s="133">
        <v>9</v>
      </c>
      <c r="H9" s="30"/>
      <c r="I9" s="5" t="s">
        <v>6</v>
      </c>
      <c r="J9" s="5" t="s">
        <v>7</v>
      </c>
      <c r="K9" s="5"/>
      <c r="L9" s="6" t="s">
        <v>8</v>
      </c>
      <c r="M9" s="6"/>
      <c r="N9" s="31"/>
      <c r="O9" s="31">
        <f>ROUND((((N9/G9)*H9*K9)),0)</f>
        <v>0</v>
      </c>
      <c r="P9" s="31"/>
      <c r="Q9" s="31">
        <f t="shared" si="0"/>
        <v>0</v>
      </c>
      <c r="R9" s="56">
        <f>(O9+O10)</f>
        <v>0</v>
      </c>
      <c r="S9" s="95">
        <f>(R9*L15)</f>
        <v>0</v>
      </c>
      <c r="T9" s="57">
        <f>SUM(R9:S9)</f>
        <v>0</v>
      </c>
    </row>
    <row r="10" spans="1:20" x14ac:dyDescent="0.2">
      <c r="A10" s="190"/>
      <c r="B10" s="191"/>
      <c r="C10" s="191"/>
      <c r="D10" s="191"/>
      <c r="E10" s="191"/>
      <c r="F10" s="192"/>
      <c r="G10" s="41"/>
      <c r="H10" s="30"/>
      <c r="I10" s="5" t="s">
        <v>6</v>
      </c>
      <c r="J10" s="5" t="s">
        <v>7</v>
      </c>
      <c r="K10" s="5"/>
      <c r="L10" s="6" t="s">
        <v>9</v>
      </c>
      <c r="M10" s="6"/>
      <c r="N10" s="31">
        <f>N9</f>
        <v>0</v>
      </c>
      <c r="O10" s="31">
        <f>ROUND((((N10/G9)*H10*K10)),0)</f>
        <v>0</v>
      </c>
      <c r="P10" s="33"/>
      <c r="Q10" s="31">
        <f t="shared" si="0"/>
        <v>0</v>
      </c>
      <c r="R10" s="124"/>
      <c r="S10" s="96"/>
      <c r="T10" s="138"/>
    </row>
    <row r="11" spans="1:20" x14ac:dyDescent="0.2">
      <c r="A11" s="19" t="s">
        <v>13</v>
      </c>
      <c r="B11" s="2" t="s">
        <v>11</v>
      </c>
      <c r="C11" s="2"/>
      <c r="D11" s="2"/>
      <c r="E11" s="2"/>
      <c r="F11" s="2"/>
      <c r="G11" s="133">
        <v>9</v>
      </c>
      <c r="H11" s="30"/>
      <c r="I11" s="5" t="s">
        <v>6</v>
      </c>
      <c r="J11" s="5" t="s">
        <v>7</v>
      </c>
      <c r="K11" s="5"/>
      <c r="L11" s="6" t="s">
        <v>8</v>
      </c>
      <c r="M11" s="6"/>
      <c r="N11" s="31"/>
      <c r="O11" s="31">
        <f>ROUND((((N11/G11)*H11*K11)),0)</f>
        <v>0</v>
      </c>
      <c r="P11" s="31"/>
      <c r="Q11" s="31">
        <f t="shared" si="0"/>
        <v>0</v>
      </c>
      <c r="R11" s="56">
        <f>(O11+O12)</f>
        <v>0</v>
      </c>
      <c r="S11" s="95">
        <f>(R11*L15)</f>
        <v>0</v>
      </c>
      <c r="T11" s="57">
        <f>SUM(R11:S11)</f>
        <v>0</v>
      </c>
    </row>
    <row r="12" spans="1:20" x14ac:dyDescent="0.2">
      <c r="A12" s="190"/>
      <c r="B12" s="191"/>
      <c r="C12" s="191"/>
      <c r="D12" s="191"/>
      <c r="E12" s="191"/>
      <c r="F12" s="192"/>
      <c r="G12" s="41"/>
      <c r="H12" s="30"/>
      <c r="I12" s="5" t="s">
        <v>6</v>
      </c>
      <c r="J12" s="5" t="s">
        <v>7</v>
      </c>
      <c r="K12" s="5"/>
      <c r="L12" s="6" t="s">
        <v>9</v>
      </c>
      <c r="M12" s="6"/>
      <c r="N12" s="31">
        <f>N11</f>
        <v>0</v>
      </c>
      <c r="O12" s="31">
        <f>ROUND((((N12/G11)*H12*K12)),0)</f>
        <v>0</v>
      </c>
      <c r="P12" s="33"/>
      <c r="Q12" s="31">
        <f t="shared" si="0"/>
        <v>0</v>
      </c>
      <c r="R12" s="124"/>
      <c r="S12" s="96"/>
      <c r="T12" s="138"/>
    </row>
    <row r="13" spans="1:20" x14ac:dyDescent="0.2">
      <c r="A13" s="19" t="s">
        <v>14</v>
      </c>
      <c r="B13" s="2" t="s">
        <v>11</v>
      </c>
      <c r="C13" s="2"/>
      <c r="D13" s="2"/>
      <c r="E13" s="2"/>
      <c r="F13" s="2"/>
      <c r="G13" s="133">
        <v>9</v>
      </c>
      <c r="H13" s="30"/>
      <c r="I13" s="5" t="s">
        <v>6</v>
      </c>
      <c r="J13" s="5" t="s">
        <v>7</v>
      </c>
      <c r="K13" s="5"/>
      <c r="L13" s="6" t="s">
        <v>8</v>
      </c>
      <c r="M13" s="6"/>
      <c r="N13" s="31"/>
      <c r="O13" s="31">
        <f>ROUND((((N13/G13)*H13*K13)),0)</f>
        <v>0</v>
      </c>
      <c r="P13" s="31"/>
      <c r="Q13" s="31">
        <f t="shared" si="0"/>
        <v>0</v>
      </c>
      <c r="R13" s="56">
        <f>(O13+O14)</f>
        <v>0</v>
      </c>
      <c r="S13" s="95">
        <f>(R13*L15)</f>
        <v>0</v>
      </c>
      <c r="T13" s="57">
        <f>SUM(R13:S13)</f>
        <v>0</v>
      </c>
    </row>
    <row r="14" spans="1:20" x14ac:dyDescent="0.2">
      <c r="A14" s="190"/>
      <c r="B14" s="191"/>
      <c r="C14" s="191"/>
      <c r="D14" s="191"/>
      <c r="E14" s="191"/>
      <c r="F14" s="192"/>
      <c r="G14" s="42"/>
      <c r="H14" s="30"/>
      <c r="I14" s="5" t="s">
        <v>6</v>
      </c>
      <c r="J14" s="5" t="s">
        <v>7</v>
      </c>
      <c r="K14" s="5"/>
      <c r="L14" s="6" t="s">
        <v>9</v>
      </c>
      <c r="M14" s="6"/>
      <c r="N14" s="31">
        <f>N13</f>
        <v>0</v>
      </c>
      <c r="O14" s="31">
        <f>ROUND((((N14/G13)*H14*K14)),0)</f>
        <v>0</v>
      </c>
      <c r="P14" s="33"/>
      <c r="Q14" s="31">
        <f t="shared" si="0"/>
        <v>0</v>
      </c>
      <c r="R14" s="124"/>
      <c r="S14" s="96"/>
      <c r="T14" s="138"/>
    </row>
    <row r="15" spans="1:20" ht="13.5" thickBot="1" x14ac:dyDescent="0.25">
      <c r="A15" s="21" t="s">
        <v>15</v>
      </c>
      <c r="B15" s="10" t="s">
        <v>16</v>
      </c>
      <c r="C15" s="6"/>
      <c r="D15" s="11" t="s">
        <v>17</v>
      </c>
      <c r="E15" s="6" t="s">
        <v>18</v>
      </c>
      <c r="F15" s="6"/>
      <c r="G15" s="6"/>
      <c r="H15" s="6"/>
      <c r="I15" s="55" t="s">
        <v>94</v>
      </c>
      <c r="J15" s="55"/>
      <c r="K15" s="55"/>
      <c r="L15" s="144">
        <f>Fringe_Y1</f>
        <v>0.375</v>
      </c>
      <c r="M15" s="6"/>
      <c r="N15" s="129" t="s">
        <v>3</v>
      </c>
      <c r="O15" s="63">
        <f>SUM(O5:O14)</f>
        <v>0</v>
      </c>
      <c r="P15" s="31">
        <f>SUM(P5:P14)</f>
        <v>0</v>
      </c>
      <c r="Q15" s="31">
        <f>SUM(Q5:Q14)</f>
        <v>0</v>
      </c>
      <c r="R15" s="121">
        <f>SUM(R13,R11,R9,R7,R5)</f>
        <v>0</v>
      </c>
      <c r="S15" s="135">
        <f>SUM(S13,S11,S9,S7,S5)</f>
        <v>0</v>
      </c>
      <c r="T15" s="139">
        <f>T5+T7+T9+T11+T13</f>
        <v>0</v>
      </c>
    </row>
    <row r="16" spans="1:20" ht="13.5" thickBot="1" x14ac:dyDescent="0.25">
      <c r="A16" s="110" t="s">
        <v>19</v>
      </c>
      <c r="B16" s="111"/>
      <c r="C16" s="111"/>
      <c r="D16" s="111"/>
      <c r="E16" s="111"/>
      <c r="F16" s="111"/>
      <c r="G16" s="4"/>
      <c r="H16" s="4"/>
      <c r="I16" s="4"/>
      <c r="J16" s="4"/>
      <c r="K16" s="4"/>
      <c r="L16" s="4"/>
      <c r="M16" s="4"/>
      <c r="N16" s="72" t="s">
        <v>94</v>
      </c>
      <c r="O16" s="47"/>
      <c r="P16" s="33"/>
      <c r="Q16" s="33"/>
      <c r="R16" s="124"/>
      <c r="S16" s="96"/>
      <c r="T16" s="138"/>
    </row>
    <row r="17" spans="1:20" ht="12.95" customHeight="1" thickBot="1" x14ac:dyDescent="0.25">
      <c r="A17" s="21" t="s">
        <v>4</v>
      </c>
      <c r="B17" s="10" t="s">
        <v>16</v>
      </c>
      <c r="C17" s="6"/>
      <c r="D17" s="11" t="s">
        <v>17</v>
      </c>
      <c r="E17" s="6" t="s">
        <v>20</v>
      </c>
      <c r="F17" s="6"/>
      <c r="G17" s="6"/>
      <c r="H17" s="6"/>
      <c r="I17" s="50"/>
      <c r="J17" s="6"/>
      <c r="K17" s="4"/>
      <c r="L17" s="4"/>
      <c r="M17" s="4"/>
      <c r="N17" s="145">
        <f>FringePD_Y1</f>
        <v>0.23400000000000001</v>
      </c>
      <c r="O17" s="29"/>
      <c r="P17" s="31"/>
      <c r="Q17" s="31">
        <f t="shared" ref="Q17:Q22" si="1">SUM(O17+P17)</f>
        <v>0</v>
      </c>
      <c r="R17" s="56">
        <f t="shared" ref="R17:R22" si="2">O17</f>
        <v>0</v>
      </c>
      <c r="S17" s="95">
        <f t="shared" ref="S17:S22" si="3">(R17*N17)</f>
        <v>0</v>
      </c>
      <c r="T17" s="57">
        <f t="shared" ref="T17:T22" si="4">SUM(R17:S17)</f>
        <v>0</v>
      </c>
    </row>
    <row r="18" spans="1:20" ht="12.95" customHeight="1" thickBot="1" x14ac:dyDescent="0.25">
      <c r="A18" s="21" t="s">
        <v>10</v>
      </c>
      <c r="B18" s="10" t="s">
        <v>16</v>
      </c>
      <c r="C18" s="6"/>
      <c r="D18" s="11" t="s">
        <v>17</v>
      </c>
      <c r="E18" s="6" t="s">
        <v>21</v>
      </c>
      <c r="F18" s="6"/>
      <c r="G18" s="6"/>
      <c r="H18" s="6"/>
      <c r="I18" s="6"/>
      <c r="J18" s="6"/>
      <c r="K18" s="4"/>
      <c r="L18" s="4"/>
      <c r="M18" s="50"/>
      <c r="N18" s="145">
        <f>Fringe_Y1</f>
        <v>0.375</v>
      </c>
      <c r="O18" s="29"/>
      <c r="P18" s="31"/>
      <c r="Q18" s="31">
        <f t="shared" si="1"/>
        <v>0</v>
      </c>
      <c r="R18" s="56">
        <f t="shared" si="2"/>
        <v>0</v>
      </c>
      <c r="S18" s="95">
        <f t="shared" si="3"/>
        <v>0</v>
      </c>
      <c r="T18" s="57">
        <f t="shared" si="4"/>
        <v>0</v>
      </c>
    </row>
    <row r="19" spans="1:20" ht="12.95" customHeight="1" thickBot="1" x14ac:dyDescent="0.25">
      <c r="A19" s="21" t="s">
        <v>12</v>
      </c>
      <c r="B19" s="10" t="s">
        <v>16</v>
      </c>
      <c r="C19" s="6"/>
      <c r="D19" s="11" t="s">
        <v>17</v>
      </c>
      <c r="E19" s="6" t="s">
        <v>22</v>
      </c>
      <c r="F19" s="6"/>
      <c r="G19" s="6"/>
      <c r="H19" s="6"/>
      <c r="I19" s="50"/>
      <c r="J19" s="6"/>
      <c r="L19" s="4"/>
      <c r="M19" s="4"/>
      <c r="N19" s="145">
        <f>Fringe_Y1</f>
        <v>0.375</v>
      </c>
      <c r="O19" s="29"/>
      <c r="P19" s="31"/>
      <c r="Q19" s="31">
        <f t="shared" si="1"/>
        <v>0</v>
      </c>
      <c r="R19" s="56">
        <f t="shared" si="2"/>
        <v>0</v>
      </c>
      <c r="S19" s="95">
        <f t="shared" si="3"/>
        <v>0</v>
      </c>
      <c r="T19" s="57">
        <f t="shared" si="4"/>
        <v>0</v>
      </c>
    </row>
    <row r="20" spans="1:20" ht="12.95" customHeight="1" thickBot="1" x14ac:dyDescent="0.25">
      <c r="A20" s="21" t="s">
        <v>13</v>
      </c>
      <c r="B20" s="10" t="s">
        <v>16</v>
      </c>
      <c r="C20" s="6"/>
      <c r="D20" s="11" t="s">
        <v>17</v>
      </c>
      <c r="E20" s="6" t="s">
        <v>23</v>
      </c>
      <c r="F20" s="6"/>
      <c r="G20" s="6"/>
      <c r="H20" s="102" t="s">
        <v>108</v>
      </c>
      <c r="I20" s="104"/>
      <c r="J20" s="104"/>
      <c r="K20" s="126"/>
      <c r="L20" s="4"/>
      <c r="M20" s="4"/>
      <c r="N20" s="145">
        <f>FringeGrad_Y1</f>
        <v>0.11899999999999999</v>
      </c>
      <c r="O20" s="29"/>
      <c r="P20" s="31"/>
      <c r="Q20" s="31">
        <f t="shared" si="1"/>
        <v>0</v>
      </c>
      <c r="R20" s="56">
        <f t="shared" si="2"/>
        <v>0</v>
      </c>
      <c r="S20" s="95">
        <f t="shared" si="3"/>
        <v>0</v>
      </c>
      <c r="T20" s="57">
        <f t="shared" si="4"/>
        <v>0</v>
      </c>
    </row>
    <row r="21" spans="1:20" ht="12.95" customHeight="1" thickBot="1" x14ac:dyDescent="0.25">
      <c r="A21" s="21" t="s">
        <v>14</v>
      </c>
      <c r="B21" s="10" t="s">
        <v>16</v>
      </c>
      <c r="C21" s="6"/>
      <c r="D21" s="11" t="s">
        <v>17</v>
      </c>
      <c r="E21" s="6" t="s">
        <v>24</v>
      </c>
      <c r="F21" s="6"/>
      <c r="G21" s="6"/>
      <c r="H21" s="102" t="s">
        <v>108</v>
      </c>
      <c r="I21" s="104"/>
      <c r="J21" s="104"/>
      <c r="K21" s="126"/>
      <c r="L21" s="4"/>
      <c r="M21" s="4"/>
      <c r="N21" s="145">
        <f>FringeUnderG_Y1</f>
        <v>7.0000000000000001E-3</v>
      </c>
      <c r="O21" s="29"/>
      <c r="P21" s="31"/>
      <c r="Q21" s="31">
        <f t="shared" si="1"/>
        <v>0</v>
      </c>
      <c r="R21" s="56">
        <f t="shared" si="2"/>
        <v>0</v>
      </c>
      <c r="S21" s="95">
        <f t="shared" si="3"/>
        <v>0</v>
      </c>
      <c r="T21" s="57">
        <f t="shared" si="4"/>
        <v>0</v>
      </c>
    </row>
    <row r="22" spans="1:20" ht="12.95" customHeight="1" thickBot="1" x14ac:dyDescent="0.25">
      <c r="A22" s="21" t="s">
        <v>15</v>
      </c>
      <c r="B22" s="10" t="s">
        <v>16</v>
      </c>
      <c r="C22" s="6"/>
      <c r="D22" s="11" t="s">
        <v>17</v>
      </c>
      <c r="E22" s="6" t="s">
        <v>25</v>
      </c>
      <c r="F22" s="6"/>
      <c r="G22" s="50"/>
      <c r="H22" s="6"/>
      <c r="I22" s="6"/>
      <c r="J22" s="6"/>
      <c r="K22" s="4"/>
      <c r="L22" s="4"/>
      <c r="M22" s="4"/>
      <c r="N22" s="145">
        <f>Fringe_Y1</f>
        <v>0.375</v>
      </c>
      <c r="O22" s="29"/>
      <c r="P22" s="31"/>
      <c r="Q22" s="31">
        <f t="shared" si="1"/>
        <v>0</v>
      </c>
      <c r="R22" s="56">
        <f t="shared" si="2"/>
        <v>0</v>
      </c>
      <c r="S22" s="95">
        <f t="shared" si="3"/>
        <v>0</v>
      </c>
      <c r="T22" s="57">
        <f t="shared" si="4"/>
        <v>0</v>
      </c>
    </row>
    <row r="23" spans="1:20" ht="13.5" thickBot="1" x14ac:dyDescent="0.25">
      <c r="A23" s="23"/>
      <c r="B23" s="6"/>
      <c r="C23" s="58"/>
      <c r="D23" s="6"/>
      <c r="E23" s="6"/>
      <c r="F23" s="6"/>
      <c r="G23" s="6"/>
      <c r="H23" s="6"/>
      <c r="I23" s="6"/>
      <c r="J23" s="60" t="s">
        <v>26</v>
      </c>
      <c r="K23" s="71"/>
      <c r="L23" s="61"/>
      <c r="M23" s="61"/>
      <c r="N23" s="62"/>
      <c r="O23" s="63">
        <f>SUM(O15:O22)</f>
        <v>0</v>
      </c>
      <c r="P23" s="31">
        <f>SUM(P15:P22)</f>
        <v>0</v>
      </c>
      <c r="Q23" s="123">
        <f>SUM(Q15:Q22)</f>
        <v>0</v>
      </c>
      <c r="R23" s="125">
        <f>R15+R17+R18+R19+R20+R21+R22</f>
        <v>0</v>
      </c>
      <c r="S23" s="140">
        <f>S15+S17+S18+S19+S20+S21+S22</f>
        <v>0</v>
      </c>
      <c r="T23" s="141">
        <f>SUM(T15:T22)</f>
        <v>0</v>
      </c>
    </row>
    <row r="24" spans="1:20" x14ac:dyDescent="0.2">
      <c r="A24" s="110" t="s">
        <v>27</v>
      </c>
      <c r="B24" s="111"/>
      <c r="C24" s="111"/>
      <c r="D24" s="111"/>
      <c r="E24" s="111"/>
      <c r="F24" s="111"/>
      <c r="G24" s="50" t="s">
        <v>95</v>
      </c>
      <c r="H24" s="6"/>
      <c r="I24" s="6"/>
      <c r="J24" s="6"/>
      <c r="K24" s="6"/>
      <c r="L24" s="6"/>
      <c r="M24" s="6"/>
      <c r="N24" s="29"/>
      <c r="O24" s="63">
        <f>ROUND(((O15*L15)+(O17*N17)+(O18*N18)+(O19*N19)+(O20*N20)+(O21*N21)+(O22*N22)),0)</f>
        <v>0</v>
      </c>
      <c r="P24" s="31">
        <f>ROUND(((Rates!E20*(P15+P18+P19+P22))+(P17*N17)+(N20*P20)+(N21*P21)),0)</f>
        <v>0</v>
      </c>
      <c r="Q24" s="32">
        <f>SUM(O24+P24)</f>
        <v>0</v>
      </c>
    </row>
    <row r="25" spans="1:20" x14ac:dyDescent="0.2">
      <c r="A25" s="59"/>
      <c r="B25" s="71"/>
      <c r="C25" s="61"/>
      <c r="D25" s="61"/>
      <c r="E25" s="61"/>
      <c r="F25" s="61"/>
      <c r="G25" s="60" t="s">
        <v>134</v>
      </c>
      <c r="H25" s="61"/>
      <c r="I25" s="61"/>
      <c r="J25" s="61"/>
      <c r="K25" s="61"/>
      <c r="L25" s="61"/>
      <c r="M25" s="61"/>
      <c r="N25" s="62"/>
      <c r="O25" s="63">
        <f>SUM(O23:O24)</f>
        <v>0</v>
      </c>
      <c r="P25" s="31">
        <f>SUM(P23:P24)</f>
        <v>0</v>
      </c>
      <c r="Q25" s="32">
        <f>SUM(Q23:Q24)</f>
        <v>0</v>
      </c>
    </row>
    <row r="26" spans="1:20" x14ac:dyDescent="0.2">
      <c r="A26" s="112" t="s">
        <v>106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N26" s="12"/>
      <c r="O26" s="16"/>
      <c r="P26" s="16"/>
      <c r="Q26" s="25"/>
    </row>
    <row r="27" spans="1:20" ht="11.1" customHeight="1" x14ac:dyDescent="0.2">
      <c r="A27" s="24"/>
      <c r="B27" s="52"/>
      <c r="C27" s="51" t="s">
        <v>98</v>
      </c>
      <c r="D27" s="51"/>
      <c r="E27" s="51"/>
      <c r="F27" s="52"/>
      <c r="G27" s="163" t="s">
        <v>91</v>
      </c>
      <c r="H27" s="52"/>
      <c r="I27" s="52"/>
      <c r="J27" s="51" t="s">
        <v>98</v>
      </c>
      <c r="K27" s="52"/>
      <c r="L27" s="52"/>
      <c r="M27" s="52"/>
      <c r="N27" s="164" t="s">
        <v>91</v>
      </c>
      <c r="O27" s="46"/>
      <c r="P27" s="16"/>
      <c r="Q27" s="25"/>
    </row>
    <row r="28" spans="1:20" ht="11.1" customHeight="1" x14ac:dyDescent="0.2">
      <c r="A28" s="24"/>
      <c r="B28" s="1"/>
      <c r="C28" s="1"/>
      <c r="D28" s="1"/>
      <c r="E28" s="1"/>
      <c r="F28" s="28"/>
      <c r="G28" s="29"/>
      <c r="H28" s="28"/>
      <c r="I28" s="28"/>
      <c r="J28" s="4"/>
      <c r="K28" s="54"/>
      <c r="L28" s="54"/>
      <c r="M28" s="28"/>
      <c r="N28" s="29"/>
      <c r="O28" s="16"/>
      <c r="P28" s="16"/>
      <c r="Q28" s="25"/>
    </row>
    <row r="29" spans="1:20" ht="11.1" customHeight="1" x14ac:dyDescent="0.2">
      <c r="A29" s="24"/>
      <c r="B29" s="1"/>
      <c r="C29" s="1"/>
      <c r="D29" s="1"/>
      <c r="E29" s="1"/>
      <c r="F29" s="28"/>
      <c r="G29" s="29"/>
      <c r="H29" s="28"/>
      <c r="I29" s="28"/>
      <c r="J29" s="53"/>
      <c r="K29" s="53"/>
      <c r="L29" s="53"/>
      <c r="M29" s="28"/>
      <c r="N29" s="29"/>
      <c r="O29" s="16"/>
      <c r="P29" s="16"/>
      <c r="Q29" s="25"/>
    </row>
    <row r="30" spans="1:20" ht="11.1" customHeight="1" x14ac:dyDescent="0.2">
      <c r="A30" s="24"/>
      <c r="B30" s="53"/>
      <c r="C30" s="53"/>
      <c r="D30" s="53"/>
      <c r="E30" s="53"/>
      <c r="F30" s="28"/>
      <c r="G30" s="29"/>
      <c r="H30" s="28"/>
      <c r="I30" s="28"/>
      <c r="J30" s="53"/>
      <c r="K30" s="53"/>
      <c r="L30" s="53"/>
      <c r="M30" s="28"/>
      <c r="N30" s="29"/>
      <c r="O30" s="16"/>
      <c r="P30" s="16"/>
      <c r="Q30" s="25"/>
    </row>
    <row r="31" spans="1:20" ht="11.1" customHeight="1" x14ac:dyDescent="0.2">
      <c r="A31" s="24"/>
      <c r="B31" s="28"/>
      <c r="C31" s="28"/>
      <c r="D31" s="28"/>
      <c r="E31" s="28"/>
      <c r="F31" s="28"/>
      <c r="G31" s="43"/>
      <c r="H31" s="28"/>
      <c r="I31" s="28"/>
      <c r="J31" s="28"/>
      <c r="K31" s="28"/>
      <c r="L31" s="28"/>
      <c r="M31" s="28"/>
      <c r="N31" s="43"/>
      <c r="O31" s="15"/>
      <c r="P31" s="15"/>
      <c r="Q31" s="22"/>
    </row>
    <row r="32" spans="1:20" x14ac:dyDescent="0.2">
      <c r="A32" s="20"/>
      <c r="B32" s="4"/>
      <c r="C32" s="4"/>
      <c r="D32" s="4"/>
      <c r="E32" s="4"/>
      <c r="F32" s="4"/>
      <c r="G32" s="4"/>
      <c r="H32" s="4"/>
      <c r="I32" s="4"/>
      <c r="J32" s="4"/>
      <c r="K32" s="60" t="s">
        <v>28</v>
      </c>
      <c r="L32" s="61"/>
      <c r="M32" s="61"/>
      <c r="N32" s="64"/>
      <c r="O32" s="65">
        <f>SUM(G28:G31)+SUM(N28:N31)</f>
        <v>0</v>
      </c>
      <c r="P32" s="31"/>
      <c r="Q32" s="32">
        <f>SUM(O32+P32)</f>
        <v>0</v>
      </c>
    </row>
    <row r="33" spans="1:17" ht="12.75" customHeight="1" x14ac:dyDescent="0.2">
      <c r="A33" s="112" t="s">
        <v>29</v>
      </c>
      <c r="B33" s="113"/>
      <c r="C33" s="113"/>
      <c r="D33" s="113"/>
      <c r="E33" s="113"/>
      <c r="F33" s="2"/>
      <c r="G33" s="180" t="s">
        <v>92</v>
      </c>
      <c r="H33" s="165"/>
      <c r="I33" s="2"/>
      <c r="J33" s="2"/>
      <c r="M33" s="2"/>
      <c r="N33" s="27"/>
      <c r="O33" s="70"/>
      <c r="P33" s="33"/>
      <c r="Q33" s="36"/>
    </row>
    <row r="34" spans="1:17" ht="11.1" customHeight="1" x14ac:dyDescent="0.2">
      <c r="A34" s="14"/>
      <c r="F34" s="2"/>
      <c r="G34" s="180" t="s">
        <v>93</v>
      </c>
      <c r="H34" s="165"/>
      <c r="I34" s="2"/>
      <c r="J34" s="2"/>
      <c r="K34" s="27"/>
      <c r="L34" s="13"/>
      <c r="M34" s="2"/>
      <c r="N34" s="27"/>
      <c r="O34" s="67"/>
      <c r="P34" s="68"/>
      <c r="Q34" s="69">
        <f>SUM(O34+P34)</f>
        <v>0</v>
      </c>
    </row>
    <row r="35" spans="1:17" ht="11.1" customHeight="1" x14ac:dyDescent="0.2">
      <c r="A35" s="20"/>
      <c r="B35" s="54" t="s">
        <v>100</v>
      </c>
      <c r="C35" s="4"/>
      <c r="D35" s="4"/>
      <c r="E35" s="4"/>
      <c r="F35" s="6"/>
      <c r="G35" s="6"/>
      <c r="H35" s="8"/>
      <c r="I35" s="6"/>
      <c r="J35" s="6"/>
      <c r="K35" s="8"/>
      <c r="L35" s="4"/>
      <c r="M35" s="60" t="s">
        <v>96</v>
      </c>
      <c r="N35" s="66"/>
      <c r="O35" s="65">
        <f>H33+H34</f>
        <v>0</v>
      </c>
      <c r="P35" s="31"/>
      <c r="Q35" s="32">
        <f>SUM(O35+P35)</f>
        <v>0</v>
      </c>
    </row>
    <row r="36" spans="1:17" x14ac:dyDescent="0.2">
      <c r="A36" s="112" t="s">
        <v>111</v>
      </c>
      <c r="B36" s="113"/>
      <c r="C36" s="113"/>
      <c r="D36" s="113"/>
      <c r="E36" s="113"/>
      <c r="F36" s="113"/>
      <c r="G36" s="113"/>
      <c r="H36" s="143"/>
      <c r="N36" s="12"/>
      <c r="O36" s="37"/>
      <c r="P36" s="37"/>
      <c r="Q36" s="38"/>
    </row>
    <row r="37" spans="1:17" x14ac:dyDescent="0.2">
      <c r="A37" s="48"/>
      <c r="F37" s="136" t="s">
        <v>112</v>
      </c>
      <c r="G37" s="113"/>
      <c r="H37" s="113"/>
      <c r="I37" s="113"/>
      <c r="J37" s="113"/>
      <c r="K37" s="113"/>
      <c r="L37" s="113"/>
      <c r="M37" s="113"/>
      <c r="N37" s="114"/>
      <c r="O37" s="37"/>
      <c r="P37" s="37"/>
      <c r="Q37" s="38"/>
    </row>
    <row r="38" spans="1:17" ht="11.1" customHeight="1" x14ac:dyDescent="0.2">
      <c r="A38" s="24" t="s">
        <v>30</v>
      </c>
      <c r="B38" s="28"/>
      <c r="C38" s="28"/>
      <c r="D38" s="28"/>
      <c r="E38" s="28"/>
      <c r="F38" s="28"/>
      <c r="G38" s="29"/>
      <c r="H38" s="28"/>
      <c r="I38" s="28" t="s">
        <v>31</v>
      </c>
      <c r="J38" s="28"/>
      <c r="K38" s="28"/>
      <c r="L38" s="28"/>
      <c r="M38" s="28"/>
      <c r="N38" s="29"/>
      <c r="O38" s="37"/>
      <c r="P38" s="37"/>
      <c r="Q38" s="38"/>
    </row>
    <row r="39" spans="1:17" ht="11.1" customHeight="1" x14ac:dyDescent="0.2">
      <c r="A39" s="24" t="s">
        <v>32</v>
      </c>
      <c r="B39" s="28"/>
      <c r="C39" s="28"/>
      <c r="D39" s="28"/>
      <c r="E39" s="28"/>
      <c r="F39" s="28"/>
      <c r="G39" s="29"/>
      <c r="H39" s="28"/>
      <c r="I39" s="28" t="s">
        <v>33</v>
      </c>
      <c r="J39" s="28"/>
      <c r="K39" s="28"/>
      <c r="L39" s="28"/>
      <c r="M39" s="28"/>
      <c r="N39" s="29"/>
      <c r="O39" s="33"/>
      <c r="P39" s="33"/>
      <c r="Q39" s="36"/>
    </row>
    <row r="40" spans="1:17" ht="11.1" customHeight="1" x14ac:dyDescent="0.2">
      <c r="A40" s="20"/>
      <c r="B40" s="10" t="s">
        <v>16</v>
      </c>
      <c r="C40" s="1"/>
      <c r="D40" s="1" t="s">
        <v>17</v>
      </c>
      <c r="E40" s="6" t="s">
        <v>74</v>
      </c>
      <c r="F40" s="4"/>
      <c r="G40" s="4"/>
      <c r="H40" s="4"/>
      <c r="I40" s="4"/>
      <c r="J40" s="4"/>
      <c r="K40" s="60" t="s">
        <v>109</v>
      </c>
      <c r="L40" s="60"/>
      <c r="M40" s="61"/>
      <c r="N40" s="74"/>
      <c r="O40" s="63">
        <f>SUM(G38:G39)+SUM(N38:N39)</f>
        <v>0</v>
      </c>
      <c r="P40" s="31"/>
      <c r="Q40" s="32">
        <f>SUM(O40+P40)</f>
        <v>0</v>
      </c>
    </row>
    <row r="41" spans="1:17" x14ac:dyDescent="0.2">
      <c r="A41" s="115" t="s">
        <v>34</v>
      </c>
      <c r="B41" s="116"/>
      <c r="C41" s="116"/>
      <c r="D41" s="116"/>
      <c r="E41" s="116"/>
      <c r="F41" s="116"/>
      <c r="G41" s="116"/>
      <c r="H41" s="4"/>
      <c r="I41" s="4"/>
      <c r="J41" s="4"/>
      <c r="K41" s="4"/>
      <c r="L41" s="4"/>
      <c r="M41" s="4"/>
      <c r="N41" s="7"/>
      <c r="O41" s="37"/>
      <c r="P41" s="37"/>
      <c r="Q41" s="38"/>
    </row>
    <row r="42" spans="1:17" ht="11.1" customHeight="1" x14ac:dyDescent="0.2">
      <c r="A42" s="26" t="s">
        <v>35</v>
      </c>
      <c r="N42" s="12"/>
      <c r="O42" s="37"/>
      <c r="P42" s="37"/>
      <c r="Q42" s="38"/>
    </row>
    <row r="43" spans="1:17" ht="11.1" customHeight="1" x14ac:dyDescent="0.2">
      <c r="A43" s="26"/>
      <c r="C43" s="51" t="s">
        <v>98</v>
      </c>
      <c r="G43" s="51" t="s">
        <v>91</v>
      </c>
      <c r="J43" s="51"/>
      <c r="K43" s="51" t="s">
        <v>98</v>
      </c>
      <c r="N43" s="163" t="s">
        <v>91</v>
      </c>
      <c r="O43" s="37"/>
      <c r="P43" s="37"/>
      <c r="Q43" s="38"/>
    </row>
    <row r="44" spans="1:17" ht="11.1" customHeight="1" x14ac:dyDescent="0.2">
      <c r="A44" s="24"/>
      <c r="B44" s="28"/>
      <c r="C44" s="1"/>
      <c r="D44" s="1"/>
      <c r="E44" s="1"/>
      <c r="F44" s="28"/>
      <c r="G44" s="29"/>
      <c r="H44" s="28"/>
      <c r="I44" s="28"/>
      <c r="J44" s="28"/>
      <c r="K44" s="1"/>
      <c r="L44" s="1"/>
      <c r="M44" s="28"/>
      <c r="N44" s="29"/>
      <c r="O44" s="37"/>
      <c r="P44" s="37"/>
      <c r="Q44" s="38"/>
    </row>
    <row r="45" spans="1:17" ht="11.1" customHeight="1" x14ac:dyDescent="0.2">
      <c r="A45" s="24"/>
      <c r="B45" s="28"/>
      <c r="C45" s="53"/>
      <c r="D45" s="53"/>
      <c r="E45" s="53"/>
      <c r="F45" s="28"/>
      <c r="G45" s="29"/>
      <c r="H45" s="28"/>
      <c r="I45" s="28"/>
      <c r="J45" s="28"/>
      <c r="K45" s="1"/>
      <c r="L45" s="1"/>
      <c r="M45" s="28"/>
      <c r="N45" s="29"/>
      <c r="O45" s="33"/>
      <c r="P45" s="33"/>
      <c r="Q45" s="36"/>
    </row>
    <row r="46" spans="1:17" ht="11.1" customHeight="1" x14ac:dyDescent="0.2">
      <c r="A46" s="18"/>
      <c r="B46" s="1"/>
      <c r="C46" s="1"/>
      <c r="D46" s="1"/>
      <c r="E46" s="1"/>
      <c r="F46" s="1"/>
      <c r="G46" s="29"/>
      <c r="H46" s="1"/>
      <c r="I46" s="1"/>
      <c r="J46" s="1"/>
      <c r="K46" s="1"/>
      <c r="L46" s="1"/>
      <c r="M46" s="1"/>
      <c r="N46" s="74" t="s">
        <v>3</v>
      </c>
      <c r="O46" s="63">
        <f>G44+G45+N44+N45</f>
        <v>0</v>
      </c>
      <c r="P46" s="31"/>
      <c r="Q46" s="32">
        <f t="shared" ref="Q46:Q54" si="5">SUM(O46+P46)</f>
        <v>0</v>
      </c>
    </row>
    <row r="47" spans="1:17" ht="12.95" customHeight="1" x14ac:dyDescent="0.2">
      <c r="A47" s="23" t="s">
        <v>36</v>
      </c>
      <c r="B47" s="4"/>
      <c r="C47" s="4"/>
      <c r="D47" s="4"/>
      <c r="E47" s="4"/>
      <c r="F47" s="4"/>
      <c r="G47" s="4"/>
      <c r="H47" s="4"/>
      <c r="I47" s="4"/>
      <c r="J47" s="4"/>
      <c r="K47" s="8"/>
      <c r="L47" s="9"/>
      <c r="M47" s="6"/>
      <c r="N47" s="44"/>
      <c r="O47" s="31"/>
      <c r="P47" s="31"/>
      <c r="Q47" s="32">
        <f t="shared" si="5"/>
        <v>0</v>
      </c>
    </row>
    <row r="48" spans="1:17" ht="12.95" customHeight="1" x14ac:dyDescent="0.2">
      <c r="A48" s="23" t="s">
        <v>37</v>
      </c>
      <c r="B48" s="4"/>
      <c r="C48" s="4"/>
      <c r="D48" s="4"/>
      <c r="E48" s="4"/>
      <c r="F48" s="4"/>
      <c r="G48" s="102" t="s">
        <v>115</v>
      </c>
      <c r="H48" s="103"/>
      <c r="I48" s="102"/>
      <c r="J48" s="105"/>
      <c r="K48" s="102"/>
      <c r="L48" s="103"/>
      <c r="M48" s="104"/>
      <c r="N48" s="106"/>
      <c r="O48" s="31"/>
      <c r="P48" s="31"/>
      <c r="Q48" s="32">
        <f t="shared" si="5"/>
        <v>0</v>
      </c>
    </row>
    <row r="49" spans="1:17" ht="12.95" customHeight="1" thickBot="1" x14ac:dyDescent="0.25">
      <c r="A49" s="23" t="s">
        <v>38</v>
      </c>
      <c r="B49" s="4"/>
      <c r="C49" s="4"/>
      <c r="D49" s="4"/>
      <c r="E49" s="4"/>
      <c r="F49" s="4"/>
      <c r="G49" s="6"/>
      <c r="H49" s="8"/>
      <c r="I49" s="6"/>
      <c r="J49" s="6"/>
      <c r="K49" s="6"/>
      <c r="L49" s="6"/>
      <c r="M49" s="6"/>
      <c r="N49" s="27"/>
      <c r="O49" s="31"/>
      <c r="P49" s="31"/>
      <c r="Q49" s="32">
        <f t="shared" si="5"/>
        <v>0</v>
      </c>
    </row>
    <row r="50" spans="1:17" ht="12.95" customHeight="1" x14ac:dyDescent="0.2">
      <c r="A50" s="23" t="s">
        <v>39</v>
      </c>
      <c r="B50" s="4"/>
      <c r="C50" s="4"/>
      <c r="D50" s="4"/>
      <c r="E50" s="4"/>
      <c r="F50" s="4"/>
      <c r="G50" s="6"/>
      <c r="H50" s="109"/>
      <c r="I50" s="103"/>
      <c r="J50" s="104"/>
      <c r="K50" s="104"/>
      <c r="L50" s="104"/>
      <c r="M50" s="128" t="s">
        <v>113</v>
      </c>
      <c r="N50" s="146"/>
      <c r="O50" s="29"/>
      <c r="P50" s="31"/>
      <c r="Q50" s="32">
        <f t="shared" si="5"/>
        <v>0</v>
      </c>
    </row>
    <row r="51" spans="1:17" ht="12.95" customHeight="1" x14ac:dyDescent="0.25">
      <c r="A51" s="26" t="s">
        <v>121</v>
      </c>
      <c r="E51" s="17"/>
      <c r="F51" s="109"/>
      <c r="G51" s="150"/>
      <c r="H51" s="149"/>
      <c r="I51" s="151"/>
      <c r="J51" s="134"/>
      <c r="K51" s="134"/>
      <c r="L51" s="134"/>
      <c r="M51" s="113"/>
      <c r="N51" s="154" t="s">
        <v>129</v>
      </c>
      <c r="O51" s="70"/>
      <c r="P51" s="33"/>
      <c r="Q51" s="36"/>
    </row>
    <row r="52" spans="1:17" ht="12.95" customHeight="1" thickBot="1" x14ac:dyDescent="0.3">
      <c r="A52" s="2"/>
      <c r="F52" s="113"/>
      <c r="G52" s="152"/>
      <c r="H52" s="148"/>
      <c r="I52" s="151"/>
      <c r="J52" s="134"/>
      <c r="K52" s="134"/>
      <c r="L52" s="134"/>
      <c r="M52" s="113"/>
      <c r="N52" s="155" t="s">
        <v>128</v>
      </c>
      <c r="O52" s="33"/>
      <c r="P52" s="69"/>
      <c r="Q52" s="101"/>
    </row>
    <row r="53" spans="1:17" ht="12.95" customHeight="1" thickBot="1" x14ac:dyDescent="0.25">
      <c r="A53" s="2"/>
      <c r="F53" s="113"/>
      <c r="G53" s="152"/>
      <c r="H53" s="148"/>
      <c r="I53" s="151"/>
      <c r="J53" s="134"/>
      <c r="K53" s="134"/>
      <c r="L53" s="134"/>
      <c r="M53" s="158" t="s">
        <v>131</v>
      </c>
      <c r="N53" s="162"/>
      <c r="O53" s="29">
        <f>(N53*GS1_Y1)</f>
        <v>0</v>
      </c>
      <c r="P53" s="31"/>
      <c r="Q53" s="32">
        <f>O53+P53</f>
        <v>0</v>
      </c>
    </row>
    <row r="54" spans="1:17" ht="12.95" customHeight="1" x14ac:dyDescent="0.2">
      <c r="A54" s="23" t="s">
        <v>122</v>
      </c>
      <c r="B54" s="4"/>
      <c r="C54" s="4"/>
      <c r="D54" s="4"/>
      <c r="E54" s="4"/>
      <c r="F54" s="156"/>
      <c r="G54" s="111"/>
      <c r="H54" s="106"/>
      <c r="I54" s="127"/>
      <c r="J54" s="104"/>
      <c r="K54" s="104"/>
      <c r="L54" s="104"/>
      <c r="M54" s="128"/>
      <c r="N54" s="128" t="s">
        <v>130</v>
      </c>
      <c r="O54" s="147"/>
      <c r="P54" s="31"/>
      <c r="Q54" s="32">
        <f t="shared" si="5"/>
        <v>0</v>
      </c>
    </row>
    <row r="55" spans="1:17" ht="11.1" customHeight="1" x14ac:dyDescent="0.2">
      <c r="A55" s="26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7"/>
      <c r="O55" s="70"/>
      <c r="P55" s="33"/>
      <c r="Q55" s="36"/>
    </row>
    <row r="56" spans="1:17" ht="11.1" customHeight="1" x14ac:dyDescent="0.2">
      <c r="A56" s="26"/>
      <c r="B56" s="2"/>
      <c r="C56" s="51" t="s">
        <v>98</v>
      </c>
      <c r="G56" s="51" t="s">
        <v>91</v>
      </c>
      <c r="H56" s="2"/>
      <c r="I56" s="2"/>
      <c r="J56" s="2"/>
      <c r="K56" s="51" t="s">
        <v>98</v>
      </c>
      <c r="N56" s="51" t="s">
        <v>91</v>
      </c>
      <c r="O56" s="33"/>
      <c r="P56" s="69"/>
      <c r="Q56" s="101"/>
    </row>
    <row r="57" spans="1:17" ht="11.1" customHeight="1" x14ac:dyDescent="0.2">
      <c r="A57" s="26"/>
      <c r="B57" s="2"/>
      <c r="C57" s="28"/>
      <c r="D57" s="1"/>
      <c r="E57" s="1"/>
      <c r="F57" s="28"/>
      <c r="G57" s="29"/>
      <c r="H57" s="28"/>
      <c r="I57" s="28"/>
      <c r="J57" s="28"/>
      <c r="K57" s="1"/>
      <c r="L57" s="1"/>
      <c r="M57" s="28"/>
      <c r="N57" s="181"/>
      <c r="O57" s="33"/>
      <c r="P57" s="33"/>
      <c r="Q57" s="36"/>
    </row>
    <row r="58" spans="1:17" ht="11.1" customHeight="1" x14ac:dyDescent="0.2">
      <c r="A58" s="26"/>
      <c r="B58" s="2"/>
      <c r="C58" s="53"/>
      <c r="D58" s="53"/>
      <c r="E58" s="53"/>
      <c r="F58" s="28"/>
      <c r="G58" s="29"/>
      <c r="H58" s="28"/>
      <c r="I58" s="28"/>
      <c r="J58" s="28"/>
      <c r="K58" s="53"/>
      <c r="L58" s="53"/>
      <c r="M58" s="28"/>
      <c r="N58" s="169"/>
      <c r="O58" s="33"/>
      <c r="P58" s="33"/>
      <c r="Q58" s="36"/>
    </row>
    <row r="59" spans="1:17" ht="11.1" customHeight="1" x14ac:dyDescent="0.2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4" t="s">
        <v>3</v>
      </c>
      <c r="O59" s="63">
        <f>G57+G58+N57+N58</f>
        <v>0</v>
      </c>
      <c r="P59" s="31"/>
      <c r="Q59" s="32">
        <f>SUM(O59+P59)</f>
        <v>0</v>
      </c>
    </row>
    <row r="60" spans="1:17" ht="11.1" customHeight="1" thickBot="1" x14ac:dyDescent="0.25">
      <c r="A60" s="14"/>
      <c r="B60" s="17"/>
      <c r="J60" s="89" t="s">
        <v>104</v>
      </c>
      <c r="K60" s="90"/>
      <c r="L60" s="90"/>
      <c r="M60" s="90"/>
      <c r="N60" s="91"/>
      <c r="O60" s="92">
        <f>SUM(O46:O59)</f>
        <v>0</v>
      </c>
      <c r="P60" s="34">
        <f>SUM(P46:P59)</f>
        <v>0</v>
      </c>
      <c r="Q60" s="35">
        <f>SUM(Q46:Q59)</f>
        <v>0</v>
      </c>
    </row>
    <row r="61" spans="1:17" ht="13.5" thickBot="1" x14ac:dyDescent="0.25">
      <c r="A61" s="117" t="s">
        <v>41</v>
      </c>
      <c r="B61" s="118"/>
      <c r="C61" s="118"/>
      <c r="D61" s="118"/>
      <c r="E61" s="118"/>
      <c r="F61" s="118"/>
      <c r="G61" s="118"/>
      <c r="H61" s="118"/>
      <c r="I61" s="85"/>
      <c r="J61" s="85"/>
      <c r="K61" s="85"/>
      <c r="L61" s="85"/>
      <c r="M61" s="85"/>
      <c r="N61" s="86"/>
      <c r="O61" s="108">
        <f>SUM(O25+O32+O35+O40+O60)</f>
        <v>0</v>
      </c>
      <c r="P61" s="87">
        <f>SUM(P25+P32+P35+P40+P60)</f>
        <v>0</v>
      </c>
      <c r="Q61" s="88">
        <f>SUM(Q25+Q32+Q34+Q35+Q40+Q60)</f>
        <v>0</v>
      </c>
    </row>
    <row r="62" spans="1:17" x14ac:dyDescent="0.2">
      <c r="A62" s="119" t="s">
        <v>42</v>
      </c>
      <c r="B62" s="120"/>
      <c r="C62" s="120"/>
      <c r="D62" s="120"/>
      <c r="E62" s="120"/>
      <c r="F62" s="120"/>
      <c r="G62" s="76"/>
      <c r="H62" s="76"/>
      <c r="I62" s="76"/>
      <c r="J62" s="76"/>
      <c r="K62" s="76"/>
      <c r="L62" s="77" t="s">
        <v>136</v>
      </c>
      <c r="M62" s="77"/>
      <c r="N62" s="78">
        <f>SUM(O61-(O32+O40+O50+O53+O54))+N50</f>
        <v>0</v>
      </c>
      <c r="O62" s="79"/>
      <c r="P62" s="93">
        <f>(P61-(P54+P53+P51+P40+P32))*Rates!G4</f>
        <v>0</v>
      </c>
      <c r="Q62" s="94">
        <f>P62</f>
        <v>0</v>
      </c>
    </row>
    <row r="63" spans="1:17" ht="14.1" customHeight="1" thickBot="1" x14ac:dyDescent="0.25">
      <c r="A63" s="80"/>
      <c r="B63" s="185">
        <f>IDC_Y1</f>
        <v>0.55000000000000004</v>
      </c>
      <c r="C63" s="185"/>
      <c r="D63" s="185"/>
      <c r="E63" s="185"/>
      <c r="F63" s="185"/>
      <c r="G63" s="81"/>
      <c r="H63" s="81"/>
      <c r="I63" s="81"/>
      <c r="J63" s="81"/>
      <c r="K63" s="81"/>
      <c r="L63" s="82"/>
      <c r="M63" s="82"/>
      <c r="N63" s="167"/>
      <c r="O63" s="107">
        <f>SUM(B63*N62)</f>
        <v>0</v>
      </c>
      <c r="P63" s="83">
        <f>N62*Rates!G12</f>
        <v>0</v>
      </c>
      <c r="Q63" s="84">
        <f>SUM(O63+P63)</f>
        <v>0</v>
      </c>
    </row>
    <row r="64" spans="1:17" ht="13.5" thickBot="1" x14ac:dyDescent="0.25">
      <c r="A64" s="117" t="s">
        <v>118</v>
      </c>
      <c r="B64" s="118"/>
      <c r="C64" s="118"/>
      <c r="D64" s="118"/>
      <c r="E64" s="118"/>
      <c r="F64" s="118"/>
      <c r="G64" s="118"/>
      <c r="H64" s="85"/>
      <c r="I64" s="85"/>
      <c r="J64" s="85"/>
      <c r="K64" s="85"/>
      <c r="L64" s="85"/>
      <c r="M64" s="85"/>
      <c r="N64" s="86"/>
      <c r="O64" s="108">
        <f>SUM(O61:O63)</f>
        <v>0</v>
      </c>
      <c r="P64" s="87">
        <f>SUM(P61:P63)</f>
        <v>0</v>
      </c>
      <c r="Q64" s="88">
        <f>SUM(Q61:Q63)</f>
        <v>0</v>
      </c>
    </row>
    <row r="65" spans="1:17" x14ac:dyDescent="0.2">
      <c r="A65" s="2"/>
    </row>
    <row r="66" spans="1:17" x14ac:dyDescent="0.2">
      <c r="A66" s="2" t="s">
        <v>43</v>
      </c>
      <c r="Q66" s="45" t="s">
        <v>145</v>
      </c>
    </row>
    <row r="68" spans="1:17" x14ac:dyDescent="0.2">
      <c r="A68" s="130"/>
      <c r="B68" s="131"/>
      <c r="C68" s="132"/>
      <c r="D68" t="s">
        <v>110</v>
      </c>
    </row>
  </sheetData>
  <mergeCells count="11">
    <mergeCell ref="B63:F63"/>
    <mergeCell ref="H3:J3"/>
    <mergeCell ref="M3:N3"/>
    <mergeCell ref="K3:L3"/>
    <mergeCell ref="A6:F6"/>
    <mergeCell ref="A8:F8"/>
    <mergeCell ref="A10:F10"/>
    <mergeCell ref="A12:F12"/>
    <mergeCell ref="A14:F14"/>
    <mergeCell ref="A4:F4"/>
    <mergeCell ref="H4:M4"/>
  </mergeCells>
  <phoneticPr fontId="0" type="noConversion"/>
  <pageMargins left="0.25" right="0.25" top="0.75" bottom="0.75" header="0.3" footer="0.3"/>
  <pageSetup scale="74" orientation="portrait" r:id="rId1"/>
  <headerFooter alignWithMargins="0"/>
  <ignoredErrors>
    <ignoredError sqref="N19 Q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9"/>
  <sheetViews>
    <sheetView showGridLines="0" showZeros="0" workbookViewId="0">
      <selection activeCell="O5" sqref="O5"/>
    </sheetView>
  </sheetViews>
  <sheetFormatPr defaultRowHeight="12.75" x14ac:dyDescent="0.2"/>
  <cols>
    <col min="1" max="2" width="2" customWidth="1"/>
    <col min="3" max="3" width="2.28515625" customWidth="1"/>
    <col min="4" max="4" width="2" customWidth="1"/>
    <col min="5" max="5" width="3.7109375" customWidth="1"/>
    <col min="6" max="6" width="8.7109375" customWidth="1"/>
    <col min="7" max="7" width="9.7109375" customWidth="1"/>
    <col min="8" max="8" width="7.7109375" customWidth="1"/>
    <col min="9" max="10" width="3.7109375" customWidth="1"/>
    <col min="11" max="11" width="4.7109375" customWidth="1"/>
    <col min="12" max="12" width="6.5703125" customWidth="1"/>
    <col min="13" max="13" width="5.7109375" customWidth="1"/>
    <col min="14" max="14" width="9.7109375" customWidth="1"/>
    <col min="15" max="17" width="10.7109375" customWidth="1"/>
    <col min="18" max="18" width="11.42578125" customWidth="1"/>
    <col min="19" max="19" width="11.42578125" bestFit="1" customWidth="1"/>
    <col min="20" max="20" width="11.42578125" customWidth="1"/>
  </cols>
  <sheetData>
    <row r="1" spans="1:20" ht="13.5" thickBot="1" x14ac:dyDescent="0.25">
      <c r="A1" s="39" t="str">
        <f>'Period 1'!A1</f>
        <v>UNIVERSITY of OKLAHOMA BUDGET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8" t="s">
        <v>99</v>
      </c>
      <c r="Q1" s="3"/>
    </row>
    <row r="2" spans="1:20" ht="13.5" thickBot="1" x14ac:dyDescent="0.25">
      <c r="A2" s="39"/>
      <c r="B2" s="3"/>
      <c r="C2" s="3"/>
      <c r="D2" s="3"/>
      <c r="E2" s="3"/>
      <c r="F2" s="3"/>
      <c r="H2" s="3"/>
      <c r="I2" s="122" t="s">
        <v>102</v>
      </c>
      <c r="J2" s="3"/>
      <c r="K2" s="3"/>
      <c r="L2" s="3"/>
      <c r="M2" s="3"/>
      <c r="N2" s="3"/>
      <c r="O2" s="97" t="s">
        <v>101</v>
      </c>
      <c r="P2" s="100">
        <v>0.03</v>
      </c>
      <c r="Q2" s="3"/>
    </row>
    <row r="3" spans="1:20" ht="13.5" thickBot="1" x14ac:dyDescent="0.25">
      <c r="A3" s="40"/>
      <c r="B3" s="3"/>
      <c r="C3" s="3"/>
      <c r="D3" s="3"/>
      <c r="E3" s="3"/>
      <c r="F3" s="3"/>
      <c r="G3" s="3"/>
      <c r="H3" s="186"/>
      <c r="I3" s="187"/>
      <c r="J3" s="188"/>
      <c r="K3" s="189" t="s">
        <v>82</v>
      </c>
      <c r="L3" s="189"/>
      <c r="M3" s="186"/>
      <c r="N3" s="188"/>
      <c r="O3" s="3"/>
      <c r="P3" s="3"/>
      <c r="Q3" s="3"/>
    </row>
    <row r="4" spans="1:20" ht="23.25" customHeight="1" thickBot="1" x14ac:dyDescent="0.25">
      <c r="A4" s="193" t="s">
        <v>1</v>
      </c>
      <c r="B4" s="193"/>
      <c r="C4" s="193"/>
      <c r="D4" s="193"/>
      <c r="E4" s="193"/>
      <c r="F4" s="193"/>
      <c r="G4" s="174" t="s">
        <v>139</v>
      </c>
      <c r="H4" s="194"/>
      <c r="I4" s="194"/>
      <c r="J4" s="194"/>
      <c r="K4" s="194"/>
      <c r="L4" s="194"/>
      <c r="M4" s="194"/>
      <c r="N4" s="175" t="s">
        <v>2</v>
      </c>
      <c r="O4" s="176" t="s">
        <v>140</v>
      </c>
      <c r="P4" s="176" t="s">
        <v>141</v>
      </c>
      <c r="Q4" s="177" t="s">
        <v>3</v>
      </c>
      <c r="R4" s="178" t="s">
        <v>80</v>
      </c>
      <c r="S4" s="178" t="s">
        <v>81</v>
      </c>
      <c r="T4" s="179" t="s">
        <v>117</v>
      </c>
    </row>
    <row r="5" spans="1:20" ht="12.75" customHeight="1" x14ac:dyDescent="0.2">
      <c r="A5" s="19" t="s">
        <v>4</v>
      </c>
      <c r="B5" s="2" t="s">
        <v>5</v>
      </c>
      <c r="C5" s="2"/>
      <c r="D5" s="2"/>
      <c r="E5" s="2"/>
      <c r="F5" s="2"/>
      <c r="G5" s="133">
        <f>'Period 1'!G5</f>
        <v>9</v>
      </c>
      <c r="H5" s="30"/>
      <c r="I5" s="5" t="s">
        <v>6</v>
      </c>
      <c r="J5" s="5" t="s">
        <v>7</v>
      </c>
      <c r="K5" s="5"/>
      <c r="L5" s="6" t="s">
        <v>8</v>
      </c>
      <c r="M5" s="6"/>
      <c r="N5" s="31">
        <f>'Period 1'!N5+('Period 1'!N5*'Period 2'!P2)</f>
        <v>0</v>
      </c>
      <c r="O5" s="31">
        <f>ROUND((((N5/G5)*H5*K5)),0)</f>
        <v>0</v>
      </c>
      <c r="P5" s="31">
        <f>'Period 1'!P5+('Period 1'!P5*'Period 2'!P2)</f>
        <v>0</v>
      </c>
      <c r="Q5" s="31">
        <f t="shared" ref="Q5:Q14" si="0">SUM(O5+P5)</f>
        <v>0</v>
      </c>
      <c r="R5" s="56">
        <f>(O5+O6)</f>
        <v>0</v>
      </c>
      <c r="S5" s="95">
        <f>(R5*L15)</f>
        <v>0</v>
      </c>
      <c r="T5" s="57">
        <f>SUM(R5:S5)</f>
        <v>0</v>
      </c>
    </row>
    <row r="6" spans="1:20" ht="12.75" customHeight="1" x14ac:dyDescent="0.2">
      <c r="A6" s="190">
        <f>'Period 1'!A6:F6</f>
        <v>0</v>
      </c>
      <c r="B6" s="191"/>
      <c r="C6" s="191"/>
      <c r="D6" s="191"/>
      <c r="E6" s="191"/>
      <c r="F6" s="192"/>
      <c r="G6" s="41"/>
      <c r="H6" s="30"/>
      <c r="I6" s="5" t="s">
        <v>6</v>
      </c>
      <c r="J6" s="5" t="s">
        <v>7</v>
      </c>
      <c r="K6" s="5"/>
      <c r="L6" s="6" t="s">
        <v>9</v>
      </c>
      <c r="M6" s="6"/>
      <c r="N6" s="31">
        <f>N5</f>
        <v>0</v>
      </c>
      <c r="O6" s="31">
        <f>ROUND((((N6/G5)*H6*K6)),0)</f>
        <v>0</v>
      </c>
      <c r="P6" s="33"/>
      <c r="Q6" s="31">
        <f t="shared" si="0"/>
        <v>0</v>
      </c>
      <c r="R6" s="124"/>
      <c r="S6" s="96"/>
      <c r="T6" s="138"/>
    </row>
    <row r="7" spans="1:20" x14ac:dyDescent="0.2">
      <c r="A7" s="19" t="s">
        <v>10</v>
      </c>
      <c r="B7" s="2" t="s">
        <v>11</v>
      </c>
      <c r="C7" s="2"/>
      <c r="D7" s="2"/>
      <c r="E7" s="2"/>
      <c r="F7" s="2"/>
      <c r="G7" s="133">
        <f>'Period 1'!G7</f>
        <v>9</v>
      </c>
      <c r="H7" s="30"/>
      <c r="I7" s="5" t="s">
        <v>6</v>
      </c>
      <c r="J7" s="5" t="s">
        <v>7</v>
      </c>
      <c r="K7" s="5"/>
      <c r="L7" s="6" t="s">
        <v>8</v>
      </c>
      <c r="M7" s="6"/>
      <c r="N7" s="31">
        <f>'Period 1'!N7+('Period 1'!N7*'Period 2'!P2)</f>
        <v>0</v>
      </c>
      <c r="O7" s="31">
        <f>ROUND((((N7/G7)*H7*K7)),0)</f>
        <v>0</v>
      </c>
      <c r="P7" s="31">
        <f>'Period 1'!P7+('Period 1'!P7*'Period 2'!P2)</f>
        <v>0</v>
      </c>
      <c r="Q7" s="31">
        <f t="shared" si="0"/>
        <v>0</v>
      </c>
      <c r="R7" s="56">
        <f>(O7+O8)</f>
        <v>0</v>
      </c>
      <c r="S7" s="95">
        <f>(R7*L15)</f>
        <v>0</v>
      </c>
      <c r="T7" s="57">
        <f>SUM(R7:S7)</f>
        <v>0</v>
      </c>
    </row>
    <row r="8" spans="1:20" x14ac:dyDescent="0.2">
      <c r="A8" s="190">
        <f>'Period 1'!A8:F8</f>
        <v>0</v>
      </c>
      <c r="B8" s="191"/>
      <c r="C8" s="191"/>
      <c r="D8" s="191"/>
      <c r="E8" s="191"/>
      <c r="F8" s="192"/>
      <c r="G8" s="41"/>
      <c r="H8" s="30"/>
      <c r="I8" s="5" t="s">
        <v>6</v>
      </c>
      <c r="J8" s="5" t="s">
        <v>7</v>
      </c>
      <c r="K8" s="5"/>
      <c r="L8" s="6" t="s">
        <v>9</v>
      </c>
      <c r="M8" s="6"/>
      <c r="N8" s="31">
        <f>N7</f>
        <v>0</v>
      </c>
      <c r="O8" s="31">
        <f>ROUND((((N8/G7)*H8*K8)),0)</f>
        <v>0</v>
      </c>
      <c r="P8" s="33"/>
      <c r="Q8" s="31">
        <f t="shared" si="0"/>
        <v>0</v>
      </c>
      <c r="R8" s="124"/>
      <c r="S8" s="96"/>
      <c r="T8" s="138"/>
    </row>
    <row r="9" spans="1:20" x14ac:dyDescent="0.2">
      <c r="A9" s="19" t="s">
        <v>12</v>
      </c>
      <c r="B9" s="2" t="s">
        <v>11</v>
      </c>
      <c r="C9" s="2"/>
      <c r="D9" s="2"/>
      <c r="E9" s="2"/>
      <c r="F9" s="2"/>
      <c r="G9" s="133">
        <f>'Period 1'!G9</f>
        <v>9</v>
      </c>
      <c r="H9" s="30"/>
      <c r="I9" s="5" t="s">
        <v>6</v>
      </c>
      <c r="J9" s="5" t="s">
        <v>7</v>
      </c>
      <c r="K9" s="5"/>
      <c r="L9" s="6" t="s">
        <v>8</v>
      </c>
      <c r="M9" s="6"/>
      <c r="N9" s="31">
        <f>'Period 1'!N9+('Period 1'!N9*'Period 2'!P2)</f>
        <v>0</v>
      </c>
      <c r="O9" s="31">
        <f>ROUND((((N9/G9)*H9*K9)),0)</f>
        <v>0</v>
      </c>
      <c r="P9" s="31">
        <f>'Period 1'!P9+('Period 1'!P9*'Period 2'!P2)</f>
        <v>0</v>
      </c>
      <c r="Q9" s="31">
        <f t="shared" si="0"/>
        <v>0</v>
      </c>
      <c r="R9" s="56">
        <f>(O9+O10)</f>
        <v>0</v>
      </c>
      <c r="S9" s="95">
        <f>(R9*L15)</f>
        <v>0</v>
      </c>
      <c r="T9" s="57">
        <f>SUM(R9:S9)</f>
        <v>0</v>
      </c>
    </row>
    <row r="10" spans="1:20" x14ac:dyDescent="0.2">
      <c r="A10" s="190">
        <f>'Period 1'!A10:F10</f>
        <v>0</v>
      </c>
      <c r="B10" s="191"/>
      <c r="C10" s="191"/>
      <c r="D10" s="191"/>
      <c r="E10" s="191"/>
      <c r="F10" s="192"/>
      <c r="G10" s="41"/>
      <c r="H10" s="30"/>
      <c r="I10" s="5" t="s">
        <v>6</v>
      </c>
      <c r="J10" s="5" t="s">
        <v>7</v>
      </c>
      <c r="K10" s="5"/>
      <c r="L10" s="6" t="s">
        <v>9</v>
      </c>
      <c r="M10" s="6"/>
      <c r="N10" s="31">
        <f>N9</f>
        <v>0</v>
      </c>
      <c r="O10" s="31">
        <f>ROUND((((N10/G9)*H10*K10)),0)</f>
        <v>0</v>
      </c>
      <c r="P10" s="33"/>
      <c r="Q10" s="31">
        <f t="shared" si="0"/>
        <v>0</v>
      </c>
      <c r="R10" s="124"/>
      <c r="S10" s="96"/>
      <c r="T10" s="138"/>
    </row>
    <row r="11" spans="1:20" x14ac:dyDescent="0.2">
      <c r="A11" s="19" t="s">
        <v>13</v>
      </c>
      <c r="B11" s="2" t="s">
        <v>11</v>
      </c>
      <c r="C11" s="2"/>
      <c r="D11" s="2"/>
      <c r="E11" s="2"/>
      <c r="F11" s="2"/>
      <c r="G11" s="133">
        <f>'Period 1'!G11</f>
        <v>9</v>
      </c>
      <c r="H11" s="30"/>
      <c r="I11" s="5" t="s">
        <v>6</v>
      </c>
      <c r="J11" s="5" t="s">
        <v>7</v>
      </c>
      <c r="K11" s="5"/>
      <c r="L11" s="6" t="s">
        <v>8</v>
      </c>
      <c r="M11" s="6"/>
      <c r="N11" s="31">
        <f>'Period 1'!N11+('Period 1'!N11*'Period 2'!P2)</f>
        <v>0</v>
      </c>
      <c r="O11" s="31">
        <f>ROUND((((N11/G11)*H11*K11)),0)</f>
        <v>0</v>
      </c>
      <c r="P11" s="31">
        <f>'Period 1'!P11+('Period 1'!P11*'Period 2'!P2)</f>
        <v>0</v>
      </c>
      <c r="Q11" s="31">
        <f t="shared" si="0"/>
        <v>0</v>
      </c>
      <c r="R11" s="56">
        <f>(O11+O12)</f>
        <v>0</v>
      </c>
      <c r="S11" s="95">
        <f>(R11*L15)</f>
        <v>0</v>
      </c>
      <c r="T11" s="57">
        <f>SUM(R11:S11)</f>
        <v>0</v>
      </c>
    </row>
    <row r="12" spans="1:20" x14ac:dyDescent="0.2">
      <c r="A12" s="190">
        <f>'Period 1'!A12:F12</f>
        <v>0</v>
      </c>
      <c r="B12" s="191"/>
      <c r="C12" s="191"/>
      <c r="D12" s="191"/>
      <c r="E12" s="191"/>
      <c r="F12" s="192"/>
      <c r="G12" s="41"/>
      <c r="H12" s="30"/>
      <c r="I12" s="5" t="s">
        <v>6</v>
      </c>
      <c r="J12" s="5" t="s">
        <v>7</v>
      </c>
      <c r="K12" s="5"/>
      <c r="L12" s="6" t="s">
        <v>9</v>
      </c>
      <c r="M12" s="6"/>
      <c r="N12" s="31">
        <f>N11</f>
        <v>0</v>
      </c>
      <c r="O12" s="31">
        <f>ROUND((((N12/G11)*H12*K12)),0)</f>
        <v>0</v>
      </c>
      <c r="P12" s="33"/>
      <c r="Q12" s="31">
        <f t="shared" si="0"/>
        <v>0</v>
      </c>
      <c r="R12" s="124"/>
      <c r="S12" s="96"/>
      <c r="T12" s="138"/>
    </row>
    <row r="13" spans="1:20" x14ac:dyDescent="0.2">
      <c r="A13" s="19" t="s">
        <v>14</v>
      </c>
      <c r="B13" s="2" t="s">
        <v>11</v>
      </c>
      <c r="C13" s="2"/>
      <c r="D13" s="2"/>
      <c r="E13" s="2"/>
      <c r="F13" s="2"/>
      <c r="G13" s="133">
        <f>'Period 1'!G13</f>
        <v>9</v>
      </c>
      <c r="H13" s="30"/>
      <c r="I13" s="5" t="s">
        <v>6</v>
      </c>
      <c r="J13" s="5" t="s">
        <v>7</v>
      </c>
      <c r="K13" s="5"/>
      <c r="L13" s="6" t="s">
        <v>8</v>
      </c>
      <c r="M13" s="6"/>
      <c r="N13" s="31">
        <f>'Period 1'!N13+('Period 1'!N13*'Period 2'!P2)</f>
        <v>0</v>
      </c>
      <c r="O13" s="31">
        <f>ROUND((((N13/G13)*H13*K13)),0)</f>
        <v>0</v>
      </c>
      <c r="P13" s="31">
        <f>'Period 1'!P13+('Period 1'!P13*'Period 2'!P2)</f>
        <v>0</v>
      </c>
      <c r="Q13" s="31">
        <f t="shared" si="0"/>
        <v>0</v>
      </c>
      <c r="R13" s="56">
        <f>(O13+O14)</f>
        <v>0</v>
      </c>
      <c r="S13" s="95">
        <f>(R13*L15)</f>
        <v>0</v>
      </c>
      <c r="T13" s="57">
        <f>SUM(R13:S13)</f>
        <v>0</v>
      </c>
    </row>
    <row r="14" spans="1:20" x14ac:dyDescent="0.2">
      <c r="A14" s="190">
        <f>'Period 1'!A14:F14</f>
        <v>0</v>
      </c>
      <c r="B14" s="191"/>
      <c r="C14" s="191"/>
      <c r="D14" s="191"/>
      <c r="E14" s="191"/>
      <c r="F14" s="192"/>
      <c r="G14" s="42"/>
      <c r="H14" s="30"/>
      <c r="I14" s="5" t="s">
        <v>6</v>
      </c>
      <c r="J14" s="5" t="s">
        <v>7</v>
      </c>
      <c r="K14" s="5"/>
      <c r="L14" s="6" t="s">
        <v>9</v>
      </c>
      <c r="M14" s="6"/>
      <c r="N14" s="31">
        <f>N13</f>
        <v>0</v>
      </c>
      <c r="O14" s="31">
        <f>ROUND((((N14/G13)*H14*K14)),0)</f>
        <v>0</v>
      </c>
      <c r="P14" s="33"/>
      <c r="Q14" s="31">
        <f t="shared" si="0"/>
        <v>0</v>
      </c>
      <c r="R14" s="124"/>
      <c r="S14" s="96"/>
      <c r="T14" s="138"/>
    </row>
    <row r="15" spans="1:20" ht="13.5" thickBot="1" x14ac:dyDescent="0.25">
      <c r="A15" s="21" t="s">
        <v>15</v>
      </c>
      <c r="B15" s="10" t="s">
        <v>16</v>
      </c>
      <c r="C15" s="6"/>
      <c r="D15" s="11" t="s">
        <v>17</v>
      </c>
      <c r="E15" s="6" t="s">
        <v>18</v>
      </c>
      <c r="F15" s="6"/>
      <c r="G15" s="6"/>
      <c r="H15" s="6"/>
      <c r="I15" s="55" t="s">
        <v>94</v>
      </c>
      <c r="J15" s="55"/>
      <c r="K15" s="55"/>
      <c r="L15" s="144">
        <f>Fringe_Y2</f>
        <v>0.375</v>
      </c>
      <c r="M15" s="6"/>
      <c r="N15" s="129" t="s">
        <v>3</v>
      </c>
      <c r="O15" s="63">
        <f>SUM(O5:O14)</f>
        <v>0</v>
      </c>
      <c r="P15" s="31">
        <f>SUM(P5:P14)</f>
        <v>0</v>
      </c>
      <c r="Q15" s="31">
        <f>SUM(Q5:Q14)</f>
        <v>0</v>
      </c>
      <c r="R15" s="121">
        <f>SUM(R13,R11,R9,R7,R5)</f>
        <v>0</v>
      </c>
      <c r="S15" s="135">
        <f>SUM(S13,S11,S9,S7,S5)</f>
        <v>0</v>
      </c>
      <c r="T15" s="139">
        <f>T5+T7+T9+T11+T13</f>
        <v>0</v>
      </c>
    </row>
    <row r="16" spans="1:20" ht="13.5" thickBot="1" x14ac:dyDescent="0.25">
      <c r="A16" s="110" t="s">
        <v>19</v>
      </c>
      <c r="B16" s="111"/>
      <c r="C16" s="111"/>
      <c r="D16" s="111"/>
      <c r="E16" s="111"/>
      <c r="F16" s="111"/>
      <c r="G16" s="4"/>
      <c r="H16" s="4"/>
      <c r="I16" s="4"/>
      <c r="J16" s="4"/>
      <c r="K16" s="4"/>
      <c r="L16" s="4"/>
      <c r="M16" s="4"/>
      <c r="N16" s="72" t="s">
        <v>94</v>
      </c>
      <c r="O16" s="47"/>
      <c r="P16" s="33"/>
      <c r="Q16" s="33"/>
      <c r="R16" s="124"/>
      <c r="S16" s="96"/>
      <c r="T16" s="138"/>
    </row>
    <row r="17" spans="1:20" ht="12.95" customHeight="1" thickBot="1" x14ac:dyDescent="0.25">
      <c r="A17" s="21" t="s">
        <v>4</v>
      </c>
      <c r="B17" s="10" t="s">
        <v>16</v>
      </c>
      <c r="C17" s="6"/>
      <c r="D17" s="11" t="s">
        <v>17</v>
      </c>
      <c r="E17" s="6" t="s">
        <v>20</v>
      </c>
      <c r="F17" s="6"/>
      <c r="G17" s="6"/>
      <c r="H17" s="6"/>
      <c r="I17" s="50"/>
      <c r="J17" s="6"/>
      <c r="K17" s="4"/>
      <c r="L17" s="4"/>
      <c r="M17" s="4"/>
      <c r="N17" s="145">
        <f>FringePD_Y2</f>
        <v>0.23400000000000001</v>
      </c>
      <c r="O17" s="29">
        <f>'Period 1'!O17+('Period 1'!O17*'Period 2'!P2)</f>
        <v>0</v>
      </c>
      <c r="P17" s="31">
        <f>'Period 1'!P17+('Period 1'!P17*'Period 2'!P2)</f>
        <v>0</v>
      </c>
      <c r="Q17" s="31">
        <f t="shared" ref="Q17:Q22" si="1">SUM(O17+P17)</f>
        <v>0</v>
      </c>
      <c r="R17" s="56">
        <f t="shared" ref="R17:R22" si="2">O17</f>
        <v>0</v>
      </c>
      <c r="S17" s="95">
        <f t="shared" ref="S17:S22" si="3">(R17*N17)</f>
        <v>0</v>
      </c>
      <c r="T17" s="57">
        <f t="shared" ref="T17:T22" si="4">SUM(R17:S17)</f>
        <v>0</v>
      </c>
    </row>
    <row r="18" spans="1:20" ht="12.95" customHeight="1" thickBot="1" x14ac:dyDescent="0.25">
      <c r="A18" s="21" t="s">
        <v>10</v>
      </c>
      <c r="B18" s="10" t="s">
        <v>16</v>
      </c>
      <c r="C18" s="6"/>
      <c r="D18" s="11" t="s">
        <v>17</v>
      </c>
      <c r="E18" s="6" t="s">
        <v>21</v>
      </c>
      <c r="F18" s="6"/>
      <c r="G18" s="6"/>
      <c r="H18" s="6"/>
      <c r="I18" s="6"/>
      <c r="J18" s="6"/>
      <c r="K18" s="4"/>
      <c r="L18" s="4"/>
      <c r="M18" s="50"/>
      <c r="N18" s="145">
        <f>Fringe_Y2</f>
        <v>0.375</v>
      </c>
      <c r="O18" s="29">
        <f>'Period 1'!O18+('Period 1'!O18*'Period 2'!P2)</f>
        <v>0</v>
      </c>
      <c r="P18" s="31">
        <f>'Period 1'!P18+('Period 1'!P18*'Period 2'!P2)</f>
        <v>0</v>
      </c>
      <c r="Q18" s="31">
        <f t="shared" si="1"/>
        <v>0</v>
      </c>
      <c r="R18" s="56">
        <f t="shared" si="2"/>
        <v>0</v>
      </c>
      <c r="S18" s="95">
        <f t="shared" si="3"/>
        <v>0</v>
      </c>
      <c r="T18" s="57">
        <f t="shared" si="4"/>
        <v>0</v>
      </c>
    </row>
    <row r="19" spans="1:20" ht="12.95" customHeight="1" thickBot="1" x14ac:dyDescent="0.25">
      <c r="A19" s="21" t="s">
        <v>12</v>
      </c>
      <c r="B19" s="10" t="s">
        <v>16</v>
      </c>
      <c r="C19" s="6"/>
      <c r="D19" s="11" t="s">
        <v>17</v>
      </c>
      <c r="E19" s="6" t="s">
        <v>22</v>
      </c>
      <c r="F19" s="6"/>
      <c r="G19" s="6"/>
      <c r="H19" s="6"/>
      <c r="I19" s="50"/>
      <c r="J19" s="6"/>
      <c r="L19" s="4"/>
      <c r="M19" s="4"/>
      <c r="N19" s="145">
        <f>Fringe_Y2</f>
        <v>0.375</v>
      </c>
      <c r="O19" s="29">
        <f>'Period 1'!O19+('Period 1'!O19*'Period 2'!P2)</f>
        <v>0</v>
      </c>
      <c r="P19" s="31">
        <f>'Period 1'!P19+('Period 1'!P19*'Period 2'!P2)</f>
        <v>0</v>
      </c>
      <c r="Q19" s="31">
        <f t="shared" si="1"/>
        <v>0</v>
      </c>
      <c r="R19" s="56">
        <f t="shared" si="2"/>
        <v>0</v>
      </c>
      <c r="S19" s="95">
        <f t="shared" si="3"/>
        <v>0</v>
      </c>
      <c r="T19" s="57">
        <f t="shared" si="4"/>
        <v>0</v>
      </c>
    </row>
    <row r="20" spans="1:20" ht="12.95" customHeight="1" thickBot="1" x14ac:dyDescent="0.25">
      <c r="A20" s="21" t="s">
        <v>13</v>
      </c>
      <c r="B20" s="10" t="s">
        <v>16</v>
      </c>
      <c r="C20" s="6"/>
      <c r="D20" s="11" t="s">
        <v>17</v>
      </c>
      <c r="E20" s="6" t="s">
        <v>23</v>
      </c>
      <c r="F20" s="6"/>
      <c r="G20" s="6"/>
      <c r="H20" s="102" t="s">
        <v>108</v>
      </c>
      <c r="I20" s="104"/>
      <c r="J20" s="104"/>
      <c r="K20" s="126"/>
      <c r="L20" s="4"/>
      <c r="M20" s="4"/>
      <c r="N20" s="145">
        <f>FringeGrad_Y2</f>
        <v>0.11899999999999999</v>
      </c>
      <c r="O20" s="29">
        <f>'Period 1'!O20+('Period 1'!O20*'Period 2'!P2)</f>
        <v>0</v>
      </c>
      <c r="P20" s="31">
        <f>'Period 1'!P20+('Period 1'!P20*'Period 2'!P2)</f>
        <v>0</v>
      </c>
      <c r="Q20" s="31">
        <f t="shared" si="1"/>
        <v>0</v>
      </c>
      <c r="R20" s="56">
        <f t="shared" si="2"/>
        <v>0</v>
      </c>
      <c r="S20" s="95">
        <f t="shared" si="3"/>
        <v>0</v>
      </c>
      <c r="T20" s="57">
        <f t="shared" si="4"/>
        <v>0</v>
      </c>
    </row>
    <row r="21" spans="1:20" ht="12.95" customHeight="1" thickBot="1" x14ac:dyDescent="0.25">
      <c r="A21" s="21" t="s">
        <v>14</v>
      </c>
      <c r="B21" s="10" t="s">
        <v>16</v>
      </c>
      <c r="C21" s="6"/>
      <c r="D21" s="11" t="s">
        <v>17</v>
      </c>
      <c r="E21" s="6" t="s">
        <v>24</v>
      </c>
      <c r="F21" s="6"/>
      <c r="G21" s="6"/>
      <c r="H21" s="102" t="s">
        <v>108</v>
      </c>
      <c r="I21" s="104"/>
      <c r="J21" s="104"/>
      <c r="K21" s="126"/>
      <c r="L21" s="4"/>
      <c r="M21" s="4"/>
      <c r="N21" s="145">
        <f>FringeUnderG_Y2</f>
        <v>7.0000000000000001E-3</v>
      </c>
      <c r="O21" s="29">
        <f>'Period 1'!O21+('Period 1'!O21*'Period 2'!P2)</f>
        <v>0</v>
      </c>
      <c r="P21" s="31">
        <f>'Period 1'!P21+('Period 1'!P21*'Period 2'!P2)</f>
        <v>0</v>
      </c>
      <c r="Q21" s="31">
        <f t="shared" si="1"/>
        <v>0</v>
      </c>
      <c r="R21" s="56">
        <f t="shared" si="2"/>
        <v>0</v>
      </c>
      <c r="S21" s="95">
        <f t="shared" si="3"/>
        <v>0</v>
      </c>
      <c r="T21" s="57">
        <f t="shared" si="4"/>
        <v>0</v>
      </c>
    </row>
    <row r="22" spans="1:20" ht="12.95" customHeight="1" thickBot="1" x14ac:dyDescent="0.25">
      <c r="A22" s="21" t="s">
        <v>15</v>
      </c>
      <c r="B22" s="10" t="s">
        <v>16</v>
      </c>
      <c r="C22" s="6"/>
      <c r="D22" s="11" t="s">
        <v>17</v>
      </c>
      <c r="E22" s="6" t="s">
        <v>25</v>
      </c>
      <c r="F22" s="6"/>
      <c r="G22" s="50"/>
      <c r="H22" s="6"/>
      <c r="I22" s="6"/>
      <c r="J22" s="6"/>
      <c r="K22" s="4"/>
      <c r="L22" s="4"/>
      <c r="M22" s="4"/>
      <c r="N22" s="145">
        <f>Fringe_Y2</f>
        <v>0.375</v>
      </c>
      <c r="O22" s="29"/>
      <c r="P22" s="31">
        <f>'Period 1'!P22+('Period 1'!P22*'Period 2'!P2)</f>
        <v>0</v>
      </c>
      <c r="Q22" s="31">
        <f t="shared" si="1"/>
        <v>0</v>
      </c>
      <c r="R22" s="56">
        <f t="shared" si="2"/>
        <v>0</v>
      </c>
      <c r="S22" s="95">
        <f t="shared" si="3"/>
        <v>0</v>
      </c>
      <c r="T22" s="57">
        <f t="shared" si="4"/>
        <v>0</v>
      </c>
    </row>
    <row r="23" spans="1:20" ht="13.5" thickBot="1" x14ac:dyDescent="0.25">
      <c r="A23" s="23"/>
      <c r="B23" s="6"/>
      <c r="C23" s="58"/>
      <c r="D23" s="6"/>
      <c r="E23" s="6"/>
      <c r="F23" s="6"/>
      <c r="G23" s="6"/>
      <c r="H23" s="6"/>
      <c r="I23" s="6"/>
      <c r="J23" s="60" t="s">
        <v>26</v>
      </c>
      <c r="K23" s="71"/>
      <c r="L23" s="61"/>
      <c r="M23" s="61"/>
      <c r="N23" s="62"/>
      <c r="O23" s="63">
        <f>SUM(O15:O22)</f>
        <v>0</v>
      </c>
      <c r="P23" s="31">
        <f>SUM(P15:P22)</f>
        <v>0</v>
      </c>
      <c r="Q23" s="123">
        <f>SUM(Q15:Q22)</f>
        <v>0</v>
      </c>
      <c r="R23" s="125">
        <f>R15+R17+R18+R19+R20+R21+R22</f>
        <v>0</v>
      </c>
      <c r="S23" s="140">
        <f>S15+S17+S18+S19+S20+S21+S22</f>
        <v>0</v>
      </c>
      <c r="T23" s="141">
        <f>SUM(T15:T22)</f>
        <v>0</v>
      </c>
    </row>
    <row r="24" spans="1:20" x14ac:dyDescent="0.2">
      <c r="A24" s="110" t="s">
        <v>27</v>
      </c>
      <c r="B24" s="111"/>
      <c r="C24" s="111"/>
      <c r="D24" s="111"/>
      <c r="E24" s="111"/>
      <c r="F24" s="111"/>
      <c r="G24" s="50" t="s">
        <v>95</v>
      </c>
      <c r="H24" s="6"/>
      <c r="I24" s="6"/>
      <c r="J24" s="6"/>
      <c r="K24" s="6"/>
      <c r="L24" s="6"/>
      <c r="M24" s="6"/>
      <c r="N24" s="29"/>
      <c r="O24" s="63">
        <f>ROUND(((O15*L15)+(O17*N17)+(O18*N18)+(O19*N19)+(O20*N20)+(O21*N21)+(O22*N22)),0)</f>
        <v>0</v>
      </c>
      <c r="P24" s="31">
        <f>ROUND(((Rates!E20*(P15+P18+P19+P22))+(P17*N17)+(N20*P20)+(N21*P21)),0)</f>
        <v>0</v>
      </c>
      <c r="Q24" s="32">
        <f>SUM(O24+P24)</f>
        <v>0</v>
      </c>
    </row>
    <row r="25" spans="1:20" x14ac:dyDescent="0.2">
      <c r="A25" s="59"/>
      <c r="B25" s="71"/>
      <c r="C25" s="61"/>
      <c r="D25" s="61"/>
      <c r="E25" s="61"/>
      <c r="F25" s="61"/>
      <c r="G25" s="60" t="s">
        <v>134</v>
      </c>
      <c r="H25" s="61"/>
      <c r="I25" s="61"/>
      <c r="J25" s="61"/>
      <c r="K25" s="61"/>
      <c r="L25" s="61"/>
      <c r="M25" s="61"/>
      <c r="N25" s="62"/>
      <c r="O25" s="63">
        <f>SUM(O23:O24)</f>
        <v>0</v>
      </c>
      <c r="P25" s="31">
        <f>SUM(P23:P24)</f>
        <v>0</v>
      </c>
      <c r="Q25" s="32">
        <f>SUM(Q23:Q24)</f>
        <v>0</v>
      </c>
    </row>
    <row r="26" spans="1:20" x14ac:dyDescent="0.2">
      <c r="A26" s="112" t="s">
        <v>106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N26" s="12"/>
      <c r="O26" s="16"/>
      <c r="P26" s="16"/>
      <c r="Q26" s="25"/>
    </row>
    <row r="27" spans="1:20" x14ac:dyDescent="0.2">
      <c r="A27" s="24"/>
      <c r="B27" s="28"/>
      <c r="C27" s="51" t="s">
        <v>98</v>
      </c>
      <c r="D27" s="51"/>
      <c r="E27" s="51"/>
      <c r="F27" s="52"/>
      <c r="G27" s="163" t="s">
        <v>91</v>
      </c>
      <c r="H27" s="52"/>
      <c r="I27" s="52"/>
      <c r="J27" s="51" t="s">
        <v>98</v>
      </c>
      <c r="K27" s="52"/>
      <c r="L27" s="52"/>
      <c r="M27" s="52"/>
      <c r="N27" s="164" t="s">
        <v>91</v>
      </c>
      <c r="O27" s="46"/>
      <c r="P27" s="16"/>
      <c r="Q27" s="25"/>
    </row>
    <row r="28" spans="1:20" x14ac:dyDescent="0.2">
      <c r="A28" s="24"/>
      <c r="B28" s="1"/>
      <c r="C28" s="1"/>
      <c r="D28" s="1"/>
      <c r="E28" s="1"/>
      <c r="F28" s="28"/>
      <c r="G28" s="29"/>
      <c r="H28" s="28"/>
      <c r="I28" s="28"/>
      <c r="J28" s="4"/>
      <c r="K28" s="54"/>
      <c r="L28" s="54"/>
      <c r="M28" s="28"/>
      <c r="N28" s="29"/>
      <c r="O28" s="16"/>
      <c r="P28" s="16"/>
      <c r="Q28" s="25"/>
    </row>
    <row r="29" spans="1:20" x14ac:dyDescent="0.2">
      <c r="A29" s="24"/>
      <c r="B29" s="1"/>
      <c r="C29" s="1"/>
      <c r="D29" s="1"/>
      <c r="E29" s="1"/>
      <c r="F29" s="28"/>
      <c r="G29" s="29"/>
      <c r="H29" s="28"/>
      <c r="I29" s="28"/>
      <c r="J29" s="53"/>
      <c r="K29" s="53"/>
      <c r="L29" s="53"/>
      <c r="M29" s="28"/>
      <c r="N29" s="29"/>
      <c r="O29" s="16"/>
      <c r="P29" s="16"/>
      <c r="Q29" s="25"/>
    </row>
    <row r="30" spans="1:20" x14ac:dyDescent="0.2">
      <c r="A30" s="24"/>
      <c r="B30" s="53"/>
      <c r="C30" s="53"/>
      <c r="D30" s="53"/>
      <c r="E30" s="53"/>
      <c r="F30" s="28"/>
      <c r="G30" s="29"/>
      <c r="H30" s="28"/>
      <c r="I30" s="28"/>
      <c r="J30" s="53"/>
      <c r="K30" s="53"/>
      <c r="L30" s="53"/>
      <c r="M30" s="28"/>
      <c r="N30" s="29"/>
      <c r="O30" s="16"/>
      <c r="P30" s="16"/>
      <c r="Q30" s="25"/>
    </row>
    <row r="31" spans="1:20" x14ac:dyDescent="0.2">
      <c r="A31" s="24"/>
      <c r="B31" s="28"/>
      <c r="C31" s="28"/>
      <c r="D31" s="28"/>
      <c r="E31" s="28"/>
      <c r="F31" s="28"/>
      <c r="G31" s="43"/>
      <c r="H31" s="28"/>
      <c r="I31" s="28"/>
      <c r="J31" s="28"/>
      <c r="K31" s="28"/>
      <c r="L31" s="28"/>
      <c r="M31" s="28"/>
      <c r="N31" s="43"/>
      <c r="O31" s="15"/>
      <c r="P31" s="15"/>
      <c r="Q31" s="22"/>
    </row>
    <row r="32" spans="1:20" x14ac:dyDescent="0.2">
      <c r="A32" s="20"/>
      <c r="B32" s="4"/>
      <c r="C32" s="4"/>
      <c r="D32" s="4"/>
      <c r="E32" s="4"/>
      <c r="F32" s="4"/>
      <c r="G32" s="4"/>
      <c r="H32" s="4"/>
      <c r="I32" s="4"/>
      <c r="J32" s="4"/>
      <c r="K32" s="60" t="s">
        <v>28</v>
      </c>
      <c r="L32" s="61"/>
      <c r="M32" s="61"/>
      <c r="N32" s="64"/>
      <c r="O32" s="65">
        <f>SUM(G28:G31)+SUM(N28:N31)</f>
        <v>0</v>
      </c>
      <c r="P32" s="31"/>
      <c r="Q32" s="32">
        <f>SUM(O32+P32)</f>
        <v>0</v>
      </c>
    </row>
    <row r="33" spans="1:17" x14ac:dyDescent="0.2">
      <c r="A33" s="112" t="s">
        <v>29</v>
      </c>
      <c r="B33" s="113"/>
      <c r="C33" s="113"/>
      <c r="D33" s="113"/>
      <c r="E33" s="113"/>
      <c r="F33" s="134"/>
      <c r="G33" s="180" t="s">
        <v>92</v>
      </c>
      <c r="H33" s="165"/>
      <c r="I33" s="2"/>
      <c r="J33" s="2"/>
      <c r="M33" s="2"/>
      <c r="N33" s="27"/>
      <c r="O33" s="70"/>
      <c r="P33" s="33"/>
      <c r="Q33" s="36"/>
    </row>
    <row r="34" spans="1:17" x14ac:dyDescent="0.2">
      <c r="A34" s="14"/>
      <c r="F34" s="2"/>
      <c r="G34" s="180" t="s">
        <v>93</v>
      </c>
      <c r="H34" s="165"/>
      <c r="I34" s="2"/>
      <c r="J34" s="2"/>
      <c r="K34" s="27"/>
      <c r="L34" s="13"/>
      <c r="M34" s="2"/>
      <c r="N34" s="27"/>
      <c r="O34" s="67"/>
      <c r="P34" s="68"/>
      <c r="Q34" s="69">
        <f>SUM(O34+P34)</f>
        <v>0</v>
      </c>
    </row>
    <row r="35" spans="1:17" x14ac:dyDescent="0.2">
      <c r="A35" s="20"/>
      <c r="B35" s="54" t="s">
        <v>100</v>
      </c>
      <c r="C35" s="4"/>
      <c r="D35" s="4"/>
      <c r="E35" s="4"/>
      <c r="F35" s="6"/>
      <c r="G35" s="6"/>
      <c r="H35" s="8"/>
      <c r="I35" s="6"/>
      <c r="J35" s="6"/>
      <c r="K35" s="8"/>
      <c r="L35" s="4"/>
      <c r="M35" s="60" t="s">
        <v>96</v>
      </c>
      <c r="N35" s="66"/>
      <c r="O35" s="65">
        <f>H33+H34</f>
        <v>0</v>
      </c>
      <c r="P35" s="31"/>
      <c r="Q35" s="32">
        <f>SUM(O35+P35)</f>
        <v>0</v>
      </c>
    </row>
    <row r="36" spans="1:17" x14ac:dyDescent="0.2">
      <c r="A36" s="112" t="s">
        <v>111</v>
      </c>
      <c r="B36" s="113"/>
      <c r="C36" s="113"/>
      <c r="D36" s="113"/>
      <c r="E36" s="113"/>
      <c r="F36" s="113"/>
      <c r="G36" s="113"/>
      <c r="H36" s="143"/>
      <c r="N36" s="12"/>
      <c r="O36" s="37"/>
      <c r="P36" s="37"/>
      <c r="Q36" s="38"/>
    </row>
    <row r="37" spans="1:17" x14ac:dyDescent="0.2">
      <c r="A37" s="48"/>
      <c r="F37" s="136" t="s">
        <v>112</v>
      </c>
      <c r="G37" s="113"/>
      <c r="H37" s="113"/>
      <c r="I37" s="113"/>
      <c r="J37" s="113"/>
      <c r="K37" s="113"/>
      <c r="L37" s="113"/>
      <c r="M37" s="113"/>
      <c r="N37" s="114"/>
      <c r="O37" s="37"/>
      <c r="P37" s="37"/>
      <c r="Q37" s="38"/>
    </row>
    <row r="38" spans="1:17" x14ac:dyDescent="0.2">
      <c r="A38" s="24" t="s">
        <v>30</v>
      </c>
      <c r="B38" s="28"/>
      <c r="C38" s="28"/>
      <c r="D38" s="28"/>
      <c r="E38" s="28"/>
      <c r="F38" s="28"/>
      <c r="G38" s="29"/>
      <c r="H38" s="28"/>
      <c r="I38" s="28" t="s">
        <v>31</v>
      </c>
      <c r="J38" s="28"/>
      <c r="K38" s="28"/>
      <c r="L38" s="28"/>
      <c r="M38" s="28"/>
      <c r="N38" s="29"/>
      <c r="O38" s="37"/>
      <c r="P38" s="37"/>
      <c r="Q38" s="38"/>
    </row>
    <row r="39" spans="1:17" x14ac:dyDescent="0.2">
      <c r="A39" s="24" t="s">
        <v>32</v>
      </c>
      <c r="B39" s="28"/>
      <c r="C39" s="28"/>
      <c r="D39" s="28"/>
      <c r="E39" s="28"/>
      <c r="F39" s="28"/>
      <c r="G39" s="29"/>
      <c r="H39" s="28"/>
      <c r="I39" s="28" t="s">
        <v>33</v>
      </c>
      <c r="J39" s="28"/>
      <c r="K39" s="28"/>
      <c r="L39" s="28"/>
      <c r="M39" s="28"/>
      <c r="N39" s="29"/>
      <c r="O39" s="33"/>
      <c r="P39" s="33"/>
      <c r="Q39" s="36"/>
    </row>
    <row r="40" spans="1:17" x14ac:dyDescent="0.2">
      <c r="A40" s="20"/>
      <c r="B40" s="10" t="s">
        <v>16</v>
      </c>
      <c r="C40" s="1"/>
      <c r="D40" s="1" t="s">
        <v>17</v>
      </c>
      <c r="E40" s="6" t="s">
        <v>74</v>
      </c>
      <c r="F40" s="4"/>
      <c r="G40" s="4"/>
      <c r="H40" s="4"/>
      <c r="I40" s="4"/>
      <c r="J40" s="4"/>
      <c r="K40" s="60" t="s">
        <v>109</v>
      </c>
      <c r="L40" s="60"/>
      <c r="M40" s="61"/>
      <c r="N40" s="74"/>
      <c r="O40" s="63">
        <f>SUM(G38:G39)+SUM(N38:N39)</f>
        <v>0</v>
      </c>
      <c r="P40" s="31"/>
      <c r="Q40" s="32">
        <f>SUM(O40+P40)</f>
        <v>0</v>
      </c>
    </row>
    <row r="41" spans="1:17" x14ac:dyDescent="0.2">
      <c r="A41" s="110" t="s">
        <v>34</v>
      </c>
      <c r="B41" s="111"/>
      <c r="C41" s="111"/>
      <c r="D41" s="111"/>
      <c r="E41" s="111"/>
      <c r="F41" s="111"/>
      <c r="G41" s="111"/>
      <c r="H41" s="4"/>
      <c r="I41" s="4"/>
      <c r="J41" s="4"/>
      <c r="K41" s="4"/>
      <c r="L41" s="4"/>
      <c r="M41" s="4"/>
      <c r="N41" s="7"/>
      <c r="O41" s="37"/>
      <c r="P41" s="37"/>
      <c r="Q41" s="38"/>
    </row>
    <row r="42" spans="1:17" x14ac:dyDescent="0.2">
      <c r="A42" s="26" t="s">
        <v>35</v>
      </c>
      <c r="N42" s="12"/>
      <c r="O42" s="37"/>
      <c r="P42" s="37"/>
      <c r="Q42" s="38"/>
    </row>
    <row r="43" spans="1:17" x14ac:dyDescent="0.2">
      <c r="A43" s="26"/>
      <c r="C43" s="51" t="s">
        <v>98</v>
      </c>
      <c r="G43" s="51" t="s">
        <v>91</v>
      </c>
      <c r="J43" s="51"/>
      <c r="K43" s="51" t="s">
        <v>98</v>
      </c>
      <c r="N43" s="163" t="s">
        <v>91</v>
      </c>
      <c r="O43" s="37"/>
      <c r="P43" s="37"/>
      <c r="Q43" s="38"/>
    </row>
    <row r="44" spans="1:17" x14ac:dyDescent="0.2">
      <c r="A44" s="24"/>
      <c r="B44" s="28"/>
      <c r="C44" s="1"/>
      <c r="D44" s="1"/>
      <c r="E44" s="1"/>
      <c r="F44" s="28"/>
      <c r="G44" s="29"/>
      <c r="H44" s="28"/>
      <c r="I44" s="28"/>
      <c r="J44" s="28"/>
      <c r="K44" s="1"/>
      <c r="L44" s="1"/>
      <c r="M44" s="28"/>
      <c r="N44" s="29"/>
      <c r="O44" s="37"/>
      <c r="P44" s="37"/>
      <c r="Q44" s="38"/>
    </row>
    <row r="45" spans="1:17" x14ac:dyDescent="0.2">
      <c r="A45" s="24"/>
      <c r="B45" s="28"/>
      <c r="C45" s="53"/>
      <c r="D45" s="53"/>
      <c r="E45" s="53"/>
      <c r="F45" s="28"/>
      <c r="G45" s="29"/>
      <c r="H45" s="28"/>
      <c r="I45" s="28"/>
      <c r="J45" s="28"/>
      <c r="K45" s="1"/>
      <c r="L45" s="1"/>
      <c r="M45" s="28"/>
      <c r="N45" s="29"/>
      <c r="O45" s="33"/>
      <c r="P45" s="33"/>
      <c r="Q45" s="36"/>
    </row>
    <row r="46" spans="1:17" x14ac:dyDescent="0.2">
      <c r="A46" s="18"/>
      <c r="B46" s="1"/>
      <c r="C46" s="1"/>
      <c r="D46" s="1"/>
      <c r="E46" s="1"/>
      <c r="F46" s="1"/>
      <c r="G46" s="29"/>
      <c r="H46" s="1"/>
      <c r="I46" s="1"/>
      <c r="J46" s="1"/>
      <c r="K46" s="1"/>
      <c r="L46" s="1"/>
      <c r="M46" s="1"/>
      <c r="N46" s="74" t="s">
        <v>3</v>
      </c>
      <c r="O46" s="63">
        <f>G44+G45+N44+N45</f>
        <v>0</v>
      </c>
      <c r="P46" s="31"/>
      <c r="Q46" s="32">
        <f t="shared" ref="Q46:Q50" si="5">SUM(O46+P46)</f>
        <v>0</v>
      </c>
    </row>
    <row r="47" spans="1:17" ht="12.95" customHeight="1" x14ac:dyDescent="0.2">
      <c r="A47" s="23" t="s">
        <v>36</v>
      </c>
      <c r="B47" s="4"/>
      <c r="C47" s="4"/>
      <c r="D47" s="4"/>
      <c r="E47" s="4"/>
      <c r="F47" s="4"/>
      <c r="G47" s="4"/>
      <c r="H47" s="4"/>
      <c r="I47" s="4"/>
      <c r="J47" s="4"/>
      <c r="K47" s="8"/>
      <c r="L47" s="9"/>
      <c r="M47" s="6"/>
      <c r="N47" s="44"/>
      <c r="O47" s="31"/>
      <c r="P47" s="31"/>
      <c r="Q47" s="32">
        <f t="shared" si="5"/>
        <v>0</v>
      </c>
    </row>
    <row r="48" spans="1:17" ht="12.95" customHeight="1" x14ac:dyDescent="0.2">
      <c r="A48" s="23" t="s">
        <v>37</v>
      </c>
      <c r="B48" s="4"/>
      <c r="C48" s="4"/>
      <c r="D48" s="4"/>
      <c r="E48" s="4"/>
      <c r="F48" s="4"/>
      <c r="G48" s="102" t="s">
        <v>115</v>
      </c>
      <c r="H48" s="104"/>
      <c r="I48" s="104"/>
      <c r="J48" s="104"/>
      <c r="K48" s="106"/>
      <c r="L48" s="137"/>
      <c r="M48" s="104"/>
      <c r="N48" s="106"/>
      <c r="O48" s="31"/>
      <c r="P48" s="31"/>
      <c r="Q48" s="32">
        <f t="shared" si="5"/>
        <v>0</v>
      </c>
    </row>
    <row r="49" spans="1:17" ht="12.95" customHeight="1" thickBot="1" x14ac:dyDescent="0.25">
      <c r="A49" s="23" t="s">
        <v>38</v>
      </c>
      <c r="B49" s="4"/>
      <c r="C49" s="4"/>
      <c r="D49" s="4"/>
      <c r="E49" s="4"/>
      <c r="F49" s="4"/>
      <c r="G49" s="6"/>
      <c r="H49" s="8"/>
      <c r="I49" s="6"/>
      <c r="J49" s="6"/>
      <c r="K49" s="6"/>
      <c r="L49" s="6"/>
      <c r="M49" s="6"/>
      <c r="N49" s="27"/>
      <c r="O49" s="31"/>
      <c r="P49" s="31"/>
      <c r="Q49" s="32">
        <f t="shared" si="5"/>
        <v>0</v>
      </c>
    </row>
    <row r="50" spans="1:17" ht="12.95" customHeight="1" thickBot="1" x14ac:dyDescent="0.25">
      <c r="A50" s="23" t="s">
        <v>39</v>
      </c>
      <c r="B50" s="4"/>
      <c r="C50" s="4"/>
      <c r="D50" s="4"/>
      <c r="E50" s="4"/>
      <c r="F50" s="4"/>
      <c r="G50" s="6"/>
      <c r="H50" s="102"/>
      <c r="I50" s="102"/>
      <c r="J50" s="104"/>
      <c r="K50" s="104"/>
      <c r="L50" s="104"/>
      <c r="M50" s="128" t="s">
        <v>113</v>
      </c>
      <c r="N50" s="49"/>
      <c r="O50" s="29"/>
      <c r="P50" s="31"/>
      <c r="Q50" s="32">
        <f t="shared" si="5"/>
        <v>0</v>
      </c>
    </row>
    <row r="51" spans="1:17" ht="12.95" customHeight="1" x14ac:dyDescent="0.25">
      <c r="A51" s="26" t="s">
        <v>121</v>
      </c>
      <c r="E51" s="17"/>
      <c r="F51" s="109"/>
      <c r="G51" s="150"/>
      <c r="H51" s="149"/>
      <c r="I51" s="151"/>
      <c r="J51" s="134"/>
      <c r="K51" s="134"/>
      <c r="L51" s="134"/>
      <c r="M51" s="113"/>
      <c r="N51" s="154" t="s">
        <v>129</v>
      </c>
      <c r="O51" s="70"/>
      <c r="P51" s="33"/>
      <c r="Q51" s="36"/>
    </row>
    <row r="52" spans="1:17" ht="12.95" customHeight="1" thickBot="1" x14ac:dyDescent="0.3">
      <c r="A52" s="2"/>
      <c r="F52" s="113"/>
      <c r="G52" s="152"/>
      <c r="H52" s="148"/>
      <c r="I52" s="151"/>
      <c r="J52" s="134"/>
      <c r="K52" s="134"/>
      <c r="L52" s="134"/>
      <c r="M52" s="113"/>
      <c r="N52" s="155" t="s">
        <v>128</v>
      </c>
      <c r="O52" s="33"/>
      <c r="P52" s="69"/>
      <c r="Q52" s="101"/>
    </row>
    <row r="53" spans="1:17" ht="12.95" customHeight="1" thickBot="1" x14ac:dyDescent="0.25">
      <c r="A53" s="2"/>
      <c r="F53" s="113"/>
      <c r="G53" s="152"/>
      <c r="H53" s="148"/>
      <c r="I53" s="151"/>
      <c r="J53" s="134"/>
      <c r="K53" s="134"/>
      <c r="L53" s="134"/>
      <c r="M53" s="158" t="s">
        <v>131</v>
      </c>
      <c r="N53" s="162"/>
      <c r="O53" s="29">
        <f>(N53*GS1_Y2)</f>
        <v>0</v>
      </c>
      <c r="P53" s="31"/>
      <c r="Q53" s="32">
        <f>O53+P53</f>
        <v>0</v>
      </c>
    </row>
    <row r="54" spans="1:17" ht="12.95" customHeight="1" x14ac:dyDescent="0.2">
      <c r="A54" s="23" t="s">
        <v>122</v>
      </c>
      <c r="B54" s="4"/>
      <c r="C54" s="4"/>
      <c r="D54" s="4"/>
      <c r="E54" s="4"/>
      <c r="F54" s="156"/>
      <c r="G54" s="111"/>
      <c r="H54" s="106"/>
      <c r="I54" s="127"/>
      <c r="J54" s="104"/>
      <c r="K54" s="104"/>
      <c r="L54" s="104"/>
      <c r="M54" s="128"/>
      <c r="N54" s="183" t="s">
        <v>130</v>
      </c>
      <c r="O54" s="147"/>
      <c r="P54" s="31"/>
      <c r="Q54" s="32">
        <f t="shared" ref="Q54" si="6">SUM(O54+P54)</f>
        <v>0</v>
      </c>
    </row>
    <row r="55" spans="1:17" x14ac:dyDescent="0.2">
      <c r="A55" s="26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82"/>
      <c r="O55" s="47"/>
      <c r="P55" s="33"/>
      <c r="Q55" s="36"/>
    </row>
    <row r="56" spans="1:17" x14ac:dyDescent="0.2">
      <c r="A56" s="26"/>
      <c r="B56" s="2"/>
      <c r="C56" s="51" t="s">
        <v>98</v>
      </c>
      <c r="G56" s="51" t="s">
        <v>91</v>
      </c>
      <c r="H56" s="2"/>
      <c r="I56" s="2"/>
      <c r="J56" s="2"/>
      <c r="K56" s="51" t="s">
        <v>98</v>
      </c>
      <c r="N56" s="51" t="s">
        <v>91</v>
      </c>
      <c r="O56" s="33"/>
      <c r="P56" s="36"/>
      <c r="Q56" s="101"/>
    </row>
    <row r="57" spans="1:17" x14ac:dyDescent="0.2">
      <c r="A57" s="26"/>
      <c r="B57" s="28"/>
      <c r="C57" s="1"/>
      <c r="D57" s="1"/>
      <c r="E57" s="1"/>
      <c r="F57" s="28"/>
      <c r="G57" s="29"/>
      <c r="H57" s="28"/>
      <c r="I57" s="28"/>
      <c r="J57" s="28"/>
      <c r="K57" s="1"/>
      <c r="L57" s="1"/>
      <c r="M57" s="28"/>
      <c r="N57" s="181"/>
      <c r="O57" s="33"/>
      <c r="P57" s="33"/>
      <c r="Q57" s="36"/>
    </row>
    <row r="58" spans="1:17" x14ac:dyDescent="0.2">
      <c r="A58" s="26"/>
      <c r="B58" s="28"/>
      <c r="C58" s="53"/>
      <c r="D58" s="53"/>
      <c r="E58" s="53"/>
      <c r="F58" s="28"/>
      <c r="G58" s="29"/>
      <c r="H58" s="28"/>
      <c r="I58" s="28"/>
      <c r="J58" s="28"/>
      <c r="K58" s="53"/>
      <c r="L58" s="53"/>
      <c r="M58" s="28"/>
      <c r="N58" s="169"/>
      <c r="O58" s="33"/>
      <c r="P58" s="33"/>
      <c r="Q58" s="36"/>
    </row>
    <row r="59" spans="1:17" x14ac:dyDescent="0.2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4" t="s">
        <v>3</v>
      </c>
      <c r="O59" s="63">
        <f>G57+G58+N57+N58</f>
        <v>0</v>
      </c>
      <c r="P59" s="31"/>
      <c r="Q59" s="32">
        <f>SUM(O59+P59)</f>
        <v>0</v>
      </c>
    </row>
    <row r="60" spans="1:17" ht="13.5" thickBot="1" x14ac:dyDescent="0.25">
      <c r="A60" s="14"/>
      <c r="B60" s="17"/>
      <c r="J60" s="89" t="s">
        <v>104</v>
      </c>
      <c r="K60" s="90"/>
      <c r="L60" s="90"/>
      <c r="M60" s="90"/>
      <c r="N60" s="91"/>
      <c r="O60" s="92">
        <f>SUM(O46:O59)</f>
        <v>0</v>
      </c>
      <c r="P60" s="34">
        <f>SUM(P46:P59)</f>
        <v>0</v>
      </c>
      <c r="Q60" s="35">
        <f>SUM(Q46:Q59)</f>
        <v>0</v>
      </c>
    </row>
    <row r="61" spans="1:17" ht="13.5" thickBot="1" x14ac:dyDescent="0.25">
      <c r="A61" s="117" t="s">
        <v>41</v>
      </c>
      <c r="B61" s="118"/>
      <c r="C61" s="118"/>
      <c r="D61" s="118"/>
      <c r="E61" s="118"/>
      <c r="F61" s="118"/>
      <c r="G61" s="118"/>
      <c r="H61" s="118"/>
      <c r="I61" s="85"/>
      <c r="J61" s="85"/>
      <c r="K61" s="85"/>
      <c r="L61" s="85"/>
      <c r="M61" s="85"/>
      <c r="N61" s="86"/>
      <c r="O61" s="108">
        <f>SUM(O25+O32+O35+O40+O60)</f>
        <v>0</v>
      </c>
      <c r="P61" s="87">
        <f>SUM(P25+P32+P35+P40+P60)</f>
        <v>0</v>
      </c>
      <c r="Q61" s="88">
        <f>SUM(Q25+Q32+Q34+Q35+Q40+Q60)</f>
        <v>0</v>
      </c>
    </row>
    <row r="62" spans="1:17" x14ac:dyDescent="0.2">
      <c r="A62" s="119" t="s">
        <v>42</v>
      </c>
      <c r="B62" s="120"/>
      <c r="C62" s="120"/>
      <c r="D62" s="120"/>
      <c r="E62" s="120"/>
      <c r="F62" s="120"/>
      <c r="G62" s="76"/>
      <c r="H62" s="76"/>
      <c r="I62" s="76"/>
      <c r="J62" s="76"/>
      <c r="K62" s="76"/>
      <c r="L62" s="77" t="s">
        <v>136</v>
      </c>
      <c r="M62" s="77"/>
      <c r="N62" s="78">
        <f>SUM(O61-(O32+O40+O50+O53+O54))+N50</f>
        <v>0</v>
      </c>
      <c r="O62" s="79"/>
      <c r="P62" s="93">
        <f>(P61-(P40+P32+P53+P54))*Rates!G4</f>
        <v>0</v>
      </c>
      <c r="Q62" s="94">
        <f>P62</f>
        <v>0</v>
      </c>
    </row>
    <row r="63" spans="1:17" ht="13.5" thickBot="1" x14ac:dyDescent="0.25">
      <c r="A63" s="80"/>
      <c r="B63" s="185">
        <f>IDC_Y1</f>
        <v>0.55000000000000004</v>
      </c>
      <c r="C63" s="185"/>
      <c r="D63" s="185"/>
      <c r="E63" s="185"/>
      <c r="F63" s="185"/>
      <c r="G63" s="81"/>
      <c r="H63" s="81"/>
      <c r="I63" s="81"/>
      <c r="J63" s="81"/>
      <c r="K63" s="81"/>
      <c r="L63" s="82"/>
      <c r="M63" s="82"/>
      <c r="N63" s="168"/>
      <c r="O63" s="107">
        <f>SUM(B63*N62)</f>
        <v>0</v>
      </c>
      <c r="P63" s="83">
        <f>N62*Rates!G12</f>
        <v>0</v>
      </c>
      <c r="Q63" s="84">
        <f>SUM(O63+P63)</f>
        <v>0</v>
      </c>
    </row>
    <row r="64" spans="1:17" ht="13.5" thickBot="1" x14ac:dyDescent="0.25">
      <c r="A64" s="117" t="s">
        <v>119</v>
      </c>
      <c r="B64" s="118"/>
      <c r="C64" s="118"/>
      <c r="D64" s="118"/>
      <c r="E64" s="118"/>
      <c r="F64" s="118"/>
      <c r="G64" s="118"/>
      <c r="H64" s="85"/>
      <c r="I64" s="85"/>
      <c r="J64" s="85"/>
      <c r="K64" s="85"/>
      <c r="L64" s="85"/>
      <c r="M64" s="85"/>
      <c r="N64" s="86"/>
      <c r="O64" s="108">
        <f>SUM(O61:O63)</f>
        <v>0</v>
      </c>
      <c r="P64" s="87">
        <f>SUM(P61:P63)</f>
        <v>0</v>
      </c>
      <c r="Q64" s="88">
        <f>SUM(Q61:Q63)</f>
        <v>0</v>
      </c>
    </row>
    <row r="65" spans="1:17" x14ac:dyDescent="0.2">
      <c r="A65" s="2"/>
    </row>
    <row r="66" spans="1:17" x14ac:dyDescent="0.2">
      <c r="A66" s="2" t="s">
        <v>43</v>
      </c>
      <c r="Q66" s="45" t="str">
        <f>'Period 1'!Q66</f>
        <v>Revised 7/2/2020</v>
      </c>
    </row>
    <row r="69" spans="1:17" x14ac:dyDescent="0.2">
      <c r="A69" s="130"/>
      <c r="B69" s="131"/>
      <c r="C69" s="132"/>
      <c r="D69" t="s">
        <v>110</v>
      </c>
    </row>
  </sheetData>
  <mergeCells count="11">
    <mergeCell ref="A14:F14"/>
    <mergeCell ref="B63:F63"/>
    <mergeCell ref="H3:J3"/>
    <mergeCell ref="K3:L3"/>
    <mergeCell ref="M3:N3"/>
    <mergeCell ref="A6:F6"/>
    <mergeCell ref="A8:F8"/>
    <mergeCell ref="A10:F10"/>
    <mergeCell ref="A12:F12"/>
    <mergeCell ref="A4:F4"/>
    <mergeCell ref="H4:M4"/>
  </mergeCells>
  <pageMargins left="0.25" right="0.25" top="0.75" bottom="0.75" header="0.3" footer="0.3"/>
  <pageSetup scale="75" orientation="portrait" r:id="rId1"/>
  <ignoredErrors>
    <ignoredError sqref="Q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9"/>
  <sheetViews>
    <sheetView showGridLines="0" showZeros="0" workbookViewId="0">
      <selection activeCell="O19" sqref="O19"/>
    </sheetView>
  </sheetViews>
  <sheetFormatPr defaultRowHeight="12.75" x14ac:dyDescent="0.2"/>
  <cols>
    <col min="1" max="2" width="2" customWidth="1"/>
    <col min="3" max="3" width="2.28515625" customWidth="1"/>
    <col min="4" max="4" width="2" customWidth="1"/>
    <col min="5" max="5" width="3.7109375" customWidth="1"/>
    <col min="6" max="6" width="8.7109375" customWidth="1"/>
    <col min="7" max="7" width="9.7109375" customWidth="1"/>
    <col min="8" max="8" width="7.7109375" customWidth="1"/>
    <col min="9" max="10" width="3.7109375" customWidth="1"/>
    <col min="11" max="11" width="4.7109375" customWidth="1"/>
    <col min="12" max="12" width="6.140625" customWidth="1"/>
    <col min="13" max="13" width="5.7109375" customWidth="1"/>
    <col min="14" max="14" width="9.7109375" customWidth="1"/>
    <col min="15" max="17" width="10.7109375" customWidth="1"/>
    <col min="18" max="18" width="11.42578125" customWidth="1"/>
    <col min="19" max="19" width="11.42578125" bestFit="1" customWidth="1"/>
    <col min="20" max="20" width="11.42578125" customWidth="1"/>
  </cols>
  <sheetData>
    <row r="1" spans="1:20" ht="13.5" thickBot="1" x14ac:dyDescent="0.25">
      <c r="A1" s="39" t="str">
        <f>'Period 1'!A1</f>
        <v>UNIVERSITY of OKLAHOMA BUDGET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8" t="s">
        <v>99</v>
      </c>
      <c r="Q1" s="3"/>
    </row>
    <row r="2" spans="1:20" ht="13.5" thickBot="1" x14ac:dyDescent="0.25">
      <c r="A2" s="39"/>
      <c r="B2" s="3"/>
      <c r="C2" s="3"/>
      <c r="D2" s="3"/>
      <c r="E2" s="3"/>
      <c r="F2" s="3"/>
      <c r="H2" s="3"/>
      <c r="I2" s="122" t="s">
        <v>103</v>
      </c>
      <c r="J2" s="3"/>
      <c r="K2" s="3"/>
      <c r="L2" s="3"/>
      <c r="M2" s="3"/>
      <c r="N2" s="3"/>
      <c r="O2" s="99" t="s">
        <v>101</v>
      </c>
      <c r="P2" s="100">
        <f>'Period 2'!P2</f>
        <v>0.03</v>
      </c>
      <c r="Q2" s="3"/>
    </row>
    <row r="3" spans="1:20" ht="13.5" thickBot="1" x14ac:dyDescent="0.25">
      <c r="A3" s="40"/>
      <c r="B3" s="3"/>
      <c r="C3" s="3"/>
      <c r="D3" s="3"/>
      <c r="E3" s="3"/>
      <c r="F3" s="3"/>
      <c r="G3" s="3"/>
      <c r="H3" s="186"/>
      <c r="I3" s="187"/>
      <c r="J3" s="188"/>
      <c r="K3" s="189" t="s">
        <v>82</v>
      </c>
      <c r="L3" s="189"/>
      <c r="M3" s="186"/>
      <c r="N3" s="188"/>
      <c r="O3" s="3"/>
      <c r="P3" s="3"/>
      <c r="Q3" s="3"/>
    </row>
    <row r="4" spans="1:20" ht="23.25" customHeight="1" thickBot="1" x14ac:dyDescent="0.25">
      <c r="A4" s="193" t="s">
        <v>1</v>
      </c>
      <c r="B4" s="193"/>
      <c r="C4" s="193"/>
      <c r="D4" s="193"/>
      <c r="E4" s="193"/>
      <c r="F4" s="193"/>
      <c r="G4" s="174" t="s">
        <v>139</v>
      </c>
      <c r="H4" s="194"/>
      <c r="I4" s="194"/>
      <c r="J4" s="194"/>
      <c r="K4" s="194"/>
      <c r="L4" s="194"/>
      <c r="M4" s="194"/>
      <c r="N4" s="175" t="s">
        <v>2</v>
      </c>
      <c r="O4" s="176" t="s">
        <v>140</v>
      </c>
      <c r="P4" s="176" t="s">
        <v>141</v>
      </c>
      <c r="Q4" s="177" t="s">
        <v>3</v>
      </c>
      <c r="R4" s="178" t="s">
        <v>80</v>
      </c>
      <c r="S4" s="178" t="s">
        <v>81</v>
      </c>
      <c r="T4" s="179" t="s">
        <v>117</v>
      </c>
    </row>
    <row r="5" spans="1:20" ht="12.75" customHeight="1" x14ac:dyDescent="0.2">
      <c r="A5" s="19" t="s">
        <v>4</v>
      </c>
      <c r="B5" s="2" t="s">
        <v>5</v>
      </c>
      <c r="C5" s="2"/>
      <c r="D5" s="2"/>
      <c r="E5" s="2"/>
      <c r="F5" s="2"/>
      <c r="G5" s="133">
        <f>'Period 1'!G5</f>
        <v>9</v>
      </c>
      <c r="H5" s="30"/>
      <c r="I5" s="5" t="s">
        <v>6</v>
      </c>
      <c r="J5" s="5" t="s">
        <v>7</v>
      </c>
      <c r="K5" s="5"/>
      <c r="L5" s="6" t="s">
        <v>8</v>
      </c>
      <c r="M5" s="6"/>
      <c r="N5" s="31">
        <f>'Period 2'!N5+('Period 2'!N5*'Period 3'!P2)</f>
        <v>0</v>
      </c>
      <c r="O5" s="31">
        <f>ROUND((((N5/G5)*H5*K5)),0)</f>
        <v>0</v>
      </c>
      <c r="P5" s="31">
        <f>'Period 2'!P5+('Period 2'!P5*'Period 3'!P2)</f>
        <v>0</v>
      </c>
      <c r="Q5" s="31">
        <f t="shared" ref="Q5:Q14" si="0">SUM(O5+P5)</f>
        <v>0</v>
      </c>
      <c r="R5" s="56">
        <f>(O5+O6)</f>
        <v>0</v>
      </c>
      <c r="S5" s="95">
        <f>R5*L15</f>
        <v>0</v>
      </c>
      <c r="T5" s="57">
        <f>SUM(R5:S5)</f>
        <v>0</v>
      </c>
    </row>
    <row r="6" spans="1:20" ht="12.75" customHeight="1" x14ac:dyDescent="0.2">
      <c r="A6" s="190">
        <f>'Period 1'!A6:F6</f>
        <v>0</v>
      </c>
      <c r="B6" s="191"/>
      <c r="C6" s="191"/>
      <c r="D6" s="191"/>
      <c r="E6" s="191"/>
      <c r="F6" s="192"/>
      <c r="G6" s="41"/>
      <c r="H6" s="30"/>
      <c r="I6" s="5" t="s">
        <v>6</v>
      </c>
      <c r="J6" s="5" t="s">
        <v>7</v>
      </c>
      <c r="K6" s="5"/>
      <c r="L6" s="6" t="s">
        <v>9</v>
      </c>
      <c r="M6" s="6"/>
      <c r="N6" s="31">
        <f>N5</f>
        <v>0</v>
      </c>
      <c r="O6" s="31">
        <f>ROUND((((N6/G5)*H6*K6)),0)</f>
        <v>0</v>
      </c>
      <c r="P6" s="33"/>
      <c r="Q6" s="31">
        <f t="shared" si="0"/>
        <v>0</v>
      </c>
      <c r="R6" s="124"/>
      <c r="S6" s="96"/>
      <c r="T6" s="138"/>
    </row>
    <row r="7" spans="1:20" x14ac:dyDescent="0.2">
      <c r="A7" s="19" t="s">
        <v>10</v>
      </c>
      <c r="B7" s="2" t="s">
        <v>11</v>
      </c>
      <c r="C7" s="2"/>
      <c r="D7" s="2"/>
      <c r="E7" s="2"/>
      <c r="F7" s="2"/>
      <c r="G7" s="133">
        <f>'Period 1'!G7</f>
        <v>9</v>
      </c>
      <c r="H7" s="30"/>
      <c r="I7" s="5" t="s">
        <v>6</v>
      </c>
      <c r="J7" s="5" t="s">
        <v>7</v>
      </c>
      <c r="K7" s="5"/>
      <c r="L7" s="6" t="s">
        <v>8</v>
      </c>
      <c r="M7" s="6"/>
      <c r="N7" s="31">
        <f>'Period 2'!N7+('Period 2'!N7*'Period 3'!P2)</f>
        <v>0</v>
      </c>
      <c r="O7" s="31">
        <f>ROUND((((N7/G7)*H7*K7)),0)</f>
        <v>0</v>
      </c>
      <c r="P7" s="31">
        <f>'Period 2'!P7+('Period 2'!P7*'Period 3'!P2)</f>
        <v>0</v>
      </c>
      <c r="Q7" s="31">
        <f t="shared" si="0"/>
        <v>0</v>
      </c>
      <c r="R7" s="56">
        <f>(O7+O8)</f>
        <v>0</v>
      </c>
      <c r="S7" s="95">
        <f>R7*L15</f>
        <v>0</v>
      </c>
      <c r="T7" s="57">
        <f>SUM(R7:S7)</f>
        <v>0</v>
      </c>
    </row>
    <row r="8" spans="1:20" x14ac:dyDescent="0.2">
      <c r="A8" s="190">
        <f>'Period 1'!A8:F8</f>
        <v>0</v>
      </c>
      <c r="B8" s="191"/>
      <c r="C8" s="191"/>
      <c r="D8" s="191"/>
      <c r="E8" s="191"/>
      <c r="F8" s="192"/>
      <c r="G8" s="41"/>
      <c r="H8" s="30"/>
      <c r="I8" s="5" t="s">
        <v>6</v>
      </c>
      <c r="J8" s="5" t="s">
        <v>7</v>
      </c>
      <c r="K8" s="5"/>
      <c r="L8" s="6" t="s">
        <v>9</v>
      </c>
      <c r="M8" s="6"/>
      <c r="N8" s="31">
        <f>N7</f>
        <v>0</v>
      </c>
      <c r="O8" s="31">
        <f>ROUND((((N8/G7)*H8*K8)),0)</f>
        <v>0</v>
      </c>
      <c r="P8" s="33"/>
      <c r="Q8" s="31">
        <f t="shared" si="0"/>
        <v>0</v>
      </c>
      <c r="R8" s="124"/>
      <c r="S8" s="96"/>
      <c r="T8" s="138"/>
    </row>
    <row r="9" spans="1:20" x14ac:dyDescent="0.2">
      <c r="A9" s="19" t="s">
        <v>12</v>
      </c>
      <c r="B9" s="2" t="s">
        <v>11</v>
      </c>
      <c r="C9" s="2"/>
      <c r="D9" s="2"/>
      <c r="E9" s="2"/>
      <c r="F9" s="2"/>
      <c r="G9" s="133">
        <f>'Period 1'!G9</f>
        <v>9</v>
      </c>
      <c r="H9" s="30"/>
      <c r="I9" s="5" t="s">
        <v>6</v>
      </c>
      <c r="J9" s="5" t="s">
        <v>7</v>
      </c>
      <c r="K9" s="5"/>
      <c r="L9" s="6" t="s">
        <v>8</v>
      </c>
      <c r="M9" s="6"/>
      <c r="N9" s="31">
        <f>'Period 2'!N9+('Period 2'!N9*'Period 3'!P2)</f>
        <v>0</v>
      </c>
      <c r="O9" s="31">
        <f>ROUND((((N9/G9)*H9*K9)),0)</f>
        <v>0</v>
      </c>
      <c r="P9" s="31">
        <f>'Period 2'!P9+('Period 2'!P9*'Period 3'!P2)</f>
        <v>0</v>
      </c>
      <c r="Q9" s="31">
        <f t="shared" si="0"/>
        <v>0</v>
      </c>
      <c r="R9" s="56">
        <f>(O9+O10)</f>
        <v>0</v>
      </c>
      <c r="S9" s="95">
        <f>R9*L15</f>
        <v>0</v>
      </c>
      <c r="T9" s="57">
        <f>SUM(R9:S9)</f>
        <v>0</v>
      </c>
    </row>
    <row r="10" spans="1:20" ht="12" customHeight="1" x14ac:dyDescent="0.2">
      <c r="A10" s="190">
        <f>'Period 1'!A10:F10</f>
        <v>0</v>
      </c>
      <c r="B10" s="191"/>
      <c r="C10" s="191"/>
      <c r="D10" s="191"/>
      <c r="E10" s="191"/>
      <c r="F10" s="192"/>
      <c r="G10" s="41"/>
      <c r="H10" s="30"/>
      <c r="I10" s="5" t="s">
        <v>6</v>
      </c>
      <c r="J10" s="5" t="s">
        <v>7</v>
      </c>
      <c r="K10" s="5"/>
      <c r="L10" s="6" t="s">
        <v>9</v>
      </c>
      <c r="M10" s="6"/>
      <c r="N10" s="31">
        <f>N9</f>
        <v>0</v>
      </c>
      <c r="O10" s="31">
        <f>ROUND((((N10/G9)*H10*K10)),0)</f>
        <v>0</v>
      </c>
      <c r="P10" s="33"/>
      <c r="Q10" s="31">
        <f t="shared" si="0"/>
        <v>0</v>
      </c>
      <c r="R10" s="124"/>
      <c r="S10" s="96"/>
      <c r="T10" s="138"/>
    </row>
    <row r="11" spans="1:20" x14ac:dyDescent="0.2">
      <c r="A11" s="19" t="s">
        <v>13</v>
      </c>
      <c r="B11" s="2" t="s">
        <v>11</v>
      </c>
      <c r="C11" s="2"/>
      <c r="D11" s="2"/>
      <c r="E11" s="2"/>
      <c r="F11" s="2"/>
      <c r="G11" s="133">
        <f>'Period 1'!G11</f>
        <v>9</v>
      </c>
      <c r="H11" s="30"/>
      <c r="I11" s="5" t="s">
        <v>6</v>
      </c>
      <c r="J11" s="5" t="s">
        <v>7</v>
      </c>
      <c r="K11" s="5"/>
      <c r="L11" s="6" t="s">
        <v>8</v>
      </c>
      <c r="M11" s="6"/>
      <c r="N11" s="31">
        <f>'Period 2'!N11+('Period 2'!N11*'Period 3'!P2)</f>
        <v>0</v>
      </c>
      <c r="O11" s="31">
        <f>ROUND((((N11/G11)*H11*K11)),0)</f>
        <v>0</v>
      </c>
      <c r="P11" s="31">
        <f>'Period 2'!P11+('Period 2'!P11*'Period 3'!P2)</f>
        <v>0</v>
      </c>
      <c r="Q11" s="31">
        <f t="shared" si="0"/>
        <v>0</v>
      </c>
      <c r="R11" s="56">
        <f>(O11+O12)</f>
        <v>0</v>
      </c>
      <c r="S11" s="95">
        <f>R11*L15</f>
        <v>0</v>
      </c>
      <c r="T11" s="57">
        <f>SUM(R11:S11)</f>
        <v>0</v>
      </c>
    </row>
    <row r="12" spans="1:20" x14ac:dyDescent="0.2">
      <c r="A12" s="190">
        <f>'Period 1'!A12:F12</f>
        <v>0</v>
      </c>
      <c r="B12" s="191"/>
      <c r="C12" s="191"/>
      <c r="D12" s="191"/>
      <c r="E12" s="191"/>
      <c r="F12" s="192"/>
      <c r="G12" s="41"/>
      <c r="H12" s="30"/>
      <c r="I12" s="5" t="s">
        <v>6</v>
      </c>
      <c r="J12" s="5" t="s">
        <v>7</v>
      </c>
      <c r="K12" s="5"/>
      <c r="L12" s="6" t="s">
        <v>9</v>
      </c>
      <c r="M12" s="6"/>
      <c r="N12" s="31">
        <f>N11</f>
        <v>0</v>
      </c>
      <c r="O12" s="31">
        <f>ROUND((((N12/G11)*H12*K12)),0)</f>
        <v>0</v>
      </c>
      <c r="P12" s="33"/>
      <c r="Q12" s="31">
        <f t="shared" si="0"/>
        <v>0</v>
      </c>
      <c r="R12" s="124"/>
      <c r="S12" s="96"/>
      <c r="T12" s="138"/>
    </row>
    <row r="13" spans="1:20" x14ac:dyDescent="0.2">
      <c r="A13" s="19" t="s">
        <v>14</v>
      </c>
      <c r="B13" s="2" t="s">
        <v>11</v>
      </c>
      <c r="C13" s="2"/>
      <c r="D13" s="2"/>
      <c r="E13" s="2"/>
      <c r="F13" s="2"/>
      <c r="G13" s="133">
        <f>'Period 1'!G13</f>
        <v>9</v>
      </c>
      <c r="H13" s="30"/>
      <c r="I13" s="5" t="s">
        <v>6</v>
      </c>
      <c r="J13" s="5" t="s">
        <v>7</v>
      </c>
      <c r="K13" s="5"/>
      <c r="L13" s="6" t="s">
        <v>8</v>
      </c>
      <c r="M13" s="6"/>
      <c r="N13" s="31">
        <f>'Period 2'!N13+('Period 2'!N13*'Period 3'!P2)</f>
        <v>0</v>
      </c>
      <c r="O13" s="31">
        <f>ROUND((((N13/G13)*H13*K13)),0)</f>
        <v>0</v>
      </c>
      <c r="P13" s="31">
        <f>'Period 2'!P13+('Period 2'!P13*'Period 3'!P2)</f>
        <v>0</v>
      </c>
      <c r="Q13" s="31">
        <f t="shared" si="0"/>
        <v>0</v>
      </c>
      <c r="R13" s="56">
        <f>(O13+O14)</f>
        <v>0</v>
      </c>
      <c r="S13" s="95">
        <f>R13*L15</f>
        <v>0</v>
      </c>
      <c r="T13" s="142">
        <f>SUM(R13:S13)</f>
        <v>0</v>
      </c>
    </row>
    <row r="14" spans="1:20" x14ac:dyDescent="0.2">
      <c r="A14" s="190">
        <f>'Period 1'!A14:F14</f>
        <v>0</v>
      </c>
      <c r="B14" s="191"/>
      <c r="C14" s="191"/>
      <c r="D14" s="191"/>
      <c r="E14" s="191"/>
      <c r="F14" s="192"/>
      <c r="G14" s="42"/>
      <c r="H14" s="30"/>
      <c r="I14" s="5" t="s">
        <v>6</v>
      </c>
      <c r="J14" s="5" t="s">
        <v>7</v>
      </c>
      <c r="K14" s="5"/>
      <c r="L14" s="6" t="s">
        <v>9</v>
      </c>
      <c r="M14" s="6"/>
      <c r="N14" s="31">
        <f>N13</f>
        <v>0</v>
      </c>
      <c r="O14" s="31">
        <f>ROUND((((N14/G13)*H14*K14)),0)</f>
        <v>0</v>
      </c>
      <c r="P14" s="33"/>
      <c r="Q14" s="31">
        <f t="shared" si="0"/>
        <v>0</v>
      </c>
      <c r="R14" s="124"/>
      <c r="S14" s="96"/>
      <c r="T14" s="138"/>
    </row>
    <row r="15" spans="1:20" ht="13.5" thickBot="1" x14ac:dyDescent="0.25">
      <c r="A15" s="21" t="s">
        <v>15</v>
      </c>
      <c r="B15" s="10" t="s">
        <v>16</v>
      </c>
      <c r="C15" s="6"/>
      <c r="D15" s="11" t="s">
        <v>17</v>
      </c>
      <c r="E15" s="6" t="s">
        <v>18</v>
      </c>
      <c r="F15" s="6"/>
      <c r="G15" s="6"/>
      <c r="H15" s="6"/>
      <c r="I15" s="55" t="s">
        <v>94</v>
      </c>
      <c r="J15" s="55"/>
      <c r="K15" s="55"/>
      <c r="L15" s="144">
        <f>Fringe_Y3</f>
        <v>0.375</v>
      </c>
      <c r="M15" s="6"/>
      <c r="N15" s="129" t="s">
        <v>3</v>
      </c>
      <c r="O15" s="63">
        <f>SUM(O5:O14)</f>
        <v>0</v>
      </c>
      <c r="P15" s="31">
        <f>SUM(P5:P14)</f>
        <v>0</v>
      </c>
      <c r="Q15" s="31">
        <f>SUM(Q5:Q14)</f>
        <v>0</v>
      </c>
      <c r="R15" s="121">
        <f>SUM(R13,R11,R9,R7,R5)</f>
        <v>0</v>
      </c>
      <c r="S15" s="135">
        <f>SUM(S13,S11,S9,S7,S5)</f>
        <v>0</v>
      </c>
      <c r="T15" s="139">
        <f>T5+T7+T9+T11+T13</f>
        <v>0</v>
      </c>
    </row>
    <row r="16" spans="1:20" ht="13.5" thickBot="1" x14ac:dyDescent="0.25">
      <c r="A16" s="110" t="s">
        <v>19</v>
      </c>
      <c r="B16" s="111"/>
      <c r="C16" s="111"/>
      <c r="D16" s="111"/>
      <c r="E16" s="111"/>
      <c r="F16" s="111"/>
      <c r="G16" s="4"/>
      <c r="H16" s="4"/>
      <c r="I16" s="4"/>
      <c r="J16" s="4"/>
      <c r="K16" s="4"/>
      <c r="L16" s="4"/>
      <c r="M16" s="4"/>
      <c r="N16" s="72" t="s">
        <v>94</v>
      </c>
      <c r="O16" s="47"/>
      <c r="P16" s="33"/>
      <c r="Q16" s="33"/>
      <c r="R16" s="124"/>
      <c r="S16" s="96"/>
      <c r="T16" s="138"/>
    </row>
    <row r="17" spans="1:20" ht="12.95" customHeight="1" thickBot="1" x14ac:dyDescent="0.25">
      <c r="A17" s="21" t="s">
        <v>4</v>
      </c>
      <c r="B17" s="10" t="s">
        <v>16</v>
      </c>
      <c r="C17" s="6"/>
      <c r="D17" s="11" t="s">
        <v>17</v>
      </c>
      <c r="E17" s="6" t="s">
        <v>20</v>
      </c>
      <c r="F17" s="6"/>
      <c r="G17" s="6"/>
      <c r="H17" s="6"/>
      <c r="I17" s="50"/>
      <c r="J17" s="6"/>
      <c r="K17" s="4"/>
      <c r="L17" s="4"/>
      <c r="M17" s="4"/>
      <c r="N17" s="145">
        <f>FringePD_Y3</f>
        <v>0.23400000000000001</v>
      </c>
      <c r="O17" s="29">
        <f>'Period 2'!O17+('Period 2'!O17*'Period 3'!P2)</f>
        <v>0</v>
      </c>
      <c r="P17" s="31">
        <f>'Period 2'!P17+('Period 2'!P17*'Period 3'!P2)</f>
        <v>0</v>
      </c>
      <c r="Q17" s="31">
        <f t="shared" ref="Q17:Q22" si="1">SUM(O17+P17)</f>
        <v>0</v>
      </c>
      <c r="R17" s="56">
        <f t="shared" ref="R17:R22" si="2">O17</f>
        <v>0</v>
      </c>
      <c r="S17" s="95">
        <f t="shared" ref="S17:S22" si="3">(R17*N17)</f>
        <v>0</v>
      </c>
      <c r="T17" s="57">
        <f t="shared" ref="T17:T22" si="4">SUM(R17:S17)</f>
        <v>0</v>
      </c>
    </row>
    <row r="18" spans="1:20" ht="12.95" customHeight="1" thickBot="1" x14ac:dyDescent="0.25">
      <c r="A18" s="21" t="s">
        <v>10</v>
      </c>
      <c r="B18" s="10" t="s">
        <v>16</v>
      </c>
      <c r="C18" s="6"/>
      <c r="D18" s="11" t="s">
        <v>17</v>
      </c>
      <c r="E18" s="6" t="s">
        <v>21</v>
      </c>
      <c r="F18" s="6"/>
      <c r="G18" s="6"/>
      <c r="H18" s="6"/>
      <c r="I18" s="6"/>
      <c r="J18" s="6"/>
      <c r="K18" s="4"/>
      <c r="L18" s="4"/>
      <c r="M18" s="50"/>
      <c r="N18" s="145">
        <f>Fringe_Y3</f>
        <v>0.375</v>
      </c>
      <c r="O18" s="29">
        <f>'Period 2'!O18+('Period 2'!O18*'Period 3'!P2)</f>
        <v>0</v>
      </c>
      <c r="P18" s="31">
        <f>'Period 2'!P18+'Period 2'!P18*'Period 3'!P2</f>
        <v>0</v>
      </c>
      <c r="Q18" s="31">
        <f t="shared" si="1"/>
        <v>0</v>
      </c>
      <c r="R18" s="56">
        <f t="shared" si="2"/>
        <v>0</v>
      </c>
      <c r="S18" s="95">
        <f t="shared" si="3"/>
        <v>0</v>
      </c>
      <c r="T18" s="57">
        <f t="shared" si="4"/>
        <v>0</v>
      </c>
    </row>
    <row r="19" spans="1:20" ht="12.95" customHeight="1" thickBot="1" x14ac:dyDescent="0.25">
      <c r="A19" s="21" t="s">
        <v>12</v>
      </c>
      <c r="B19" s="10" t="s">
        <v>16</v>
      </c>
      <c r="C19" s="6"/>
      <c r="D19" s="11" t="s">
        <v>17</v>
      </c>
      <c r="E19" s="6" t="s">
        <v>22</v>
      </c>
      <c r="F19" s="6"/>
      <c r="G19" s="6"/>
      <c r="H19" s="6"/>
      <c r="I19" s="50"/>
      <c r="J19" s="6"/>
      <c r="L19" s="4"/>
      <c r="M19" s="4"/>
      <c r="N19" s="145">
        <f>Fringe_Y3</f>
        <v>0.375</v>
      </c>
      <c r="O19" s="29">
        <f>'Period 2'!O19+('Period 2'!O19*'Period 3'!P2)</f>
        <v>0</v>
      </c>
      <c r="P19" s="31">
        <f>'Period 2'!P19+('Period 2'!P19*'Period 3'!P2)</f>
        <v>0</v>
      </c>
      <c r="Q19" s="31">
        <f t="shared" si="1"/>
        <v>0</v>
      </c>
      <c r="R19" s="56">
        <f t="shared" si="2"/>
        <v>0</v>
      </c>
      <c r="S19" s="95">
        <f t="shared" si="3"/>
        <v>0</v>
      </c>
      <c r="T19" s="57">
        <f t="shared" si="4"/>
        <v>0</v>
      </c>
    </row>
    <row r="20" spans="1:20" ht="12.95" customHeight="1" thickBot="1" x14ac:dyDescent="0.25">
      <c r="A20" s="21" t="s">
        <v>13</v>
      </c>
      <c r="B20" s="10" t="s">
        <v>16</v>
      </c>
      <c r="C20" s="6"/>
      <c r="D20" s="11" t="s">
        <v>17</v>
      </c>
      <c r="E20" s="6" t="s">
        <v>23</v>
      </c>
      <c r="F20" s="6"/>
      <c r="G20" s="6"/>
      <c r="H20" s="102" t="s">
        <v>108</v>
      </c>
      <c r="I20" s="104"/>
      <c r="J20" s="104"/>
      <c r="K20" s="126"/>
      <c r="L20" s="4"/>
      <c r="M20" s="4"/>
      <c r="N20" s="145">
        <f>FringeGrad_Y3</f>
        <v>0.11899999999999999</v>
      </c>
      <c r="O20" s="29">
        <f>'Period 2'!O20+('Period 2'!O20*'Period 3'!P2)</f>
        <v>0</v>
      </c>
      <c r="P20" s="31">
        <f>'Period 2'!P20+('Period 2'!P20*'Period 3'!P2)</f>
        <v>0</v>
      </c>
      <c r="Q20" s="31">
        <f t="shared" si="1"/>
        <v>0</v>
      </c>
      <c r="R20" s="56">
        <f t="shared" si="2"/>
        <v>0</v>
      </c>
      <c r="S20" s="95">
        <f t="shared" si="3"/>
        <v>0</v>
      </c>
      <c r="T20" s="57">
        <f t="shared" si="4"/>
        <v>0</v>
      </c>
    </row>
    <row r="21" spans="1:20" ht="12.95" customHeight="1" thickBot="1" x14ac:dyDescent="0.25">
      <c r="A21" s="21" t="s">
        <v>14</v>
      </c>
      <c r="B21" s="10" t="s">
        <v>16</v>
      </c>
      <c r="C21" s="6"/>
      <c r="D21" s="11" t="s">
        <v>17</v>
      </c>
      <c r="E21" s="6" t="s">
        <v>24</v>
      </c>
      <c r="F21" s="6"/>
      <c r="G21" s="6"/>
      <c r="H21" s="102" t="s">
        <v>108</v>
      </c>
      <c r="I21" s="104"/>
      <c r="J21" s="104"/>
      <c r="K21" s="126"/>
      <c r="L21" s="4"/>
      <c r="M21" s="4"/>
      <c r="N21" s="145">
        <f>FringeUnderG_Y3</f>
        <v>7.0000000000000001E-3</v>
      </c>
      <c r="O21" s="29">
        <f>'Period 2'!O21+('Period 2'!O21*'Period 3'!P2)</f>
        <v>0</v>
      </c>
      <c r="P21" s="31">
        <f>'Period 2'!P21+('Period 2'!P21*'Period 3'!P2)</f>
        <v>0</v>
      </c>
      <c r="Q21" s="31">
        <f t="shared" si="1"/>
        <v>0</v>
      </c>
      <c r="R21" s="56">
        <f t="shared" si="2"/>
        <v>0</v>
      </c>
      <c r="S21" s="95">
        <f t="shared" si="3"/>
        <v>0</v>
      </c>
      <c r="T21" s="57">
        <f t="shared" si="4"/>
        <v>0</v>
      </c>
    </row>
    <row r="22" spans="1:20" ht="12.95" customHeight="1" thickBot="1" x14ac:dyDescent="0.25">
      <c r="A22" s="21" t="s">
        <v>15</v>
      </c>
      <c r="B22" s="10" t="s">
        <v>16</v>
      </c>
      <c r="C22" s="6"/>
      <c r="D22" s="11" t="s">
        <v>17</v>
      </c>
      <c r="E22" s="6" t="s">
        <v>25</v>
      </c>
      <c r="F22" s="6"/>
      <c r="G22" s="50"/>
      <c r="H22" s="6"/>
      <c r="I22" s="6"/>
      <c r="J22" s="6"/>
      <c r="K22" s="4"/>
      <c r="L22" s="4"/>
      <c r="M22" s="4"/>
      <c r="N22" s="145">
        <f>Fringe_Y3</f>
        <v>0.375</v>
      </c>
      <c r="O22" s="29">
        <f>'Period 2'!O22+('Period 2'!O22*'Period 3'!P2)</f>
        <v>0</v>
      </c>
      <c r="P22" s="31">
        <f>'Period 2'!P22+('Period 2'!P22*'Period 3'!P2)</f>
        <v>0</v>
      </c>
      <c r="Q22" s="31">
        <f t="shared" si="1"/>
        <v>0</v>
      </c>
      <c r="R22" s="56">
        <f t="shared" si="2"/>
        <v>0</v>
      </c>
      <c r="S22" s="95">
        <f t="shared" si="3"/>
        <v>0</v>
      </c>
      <c r="T22" s="57">
        <f t="shared" si="4"/>
        <v>0</v>
      </c>
    </row>
    <row r="23" spans="1:20" ht="13.5" thickBot="1" x14ac:dyDescent="0.25">
      <c r="A23" s="23"/>
      <c r="B23" s="6"/>
      <c r="C23" s="58"/>
      <c r="D23" s="6"/>
      <c r="E23" s="6"/>
      <c r="F23" s="6"/>
      <c r="G23" s="6"/>
      <c r="H23" s="6"/>
      <c r="I23" s="6"/>
      <c r="J23" s="60" t="s">
        <v>26</v>
      </c>
      <c r="K23" s="71"/>
      <c r="L23" s="61"/>
      <c r="M23" s="61"/>
      <c r="N23" s="62"/>
      <c r="O23" s="63">
        <f>SUM(O15:O22)</f>
        <v>0</v>
      </c>
      <c r="P23" s="31">
        <f>SUM(P15:P22)</f>
        <v>0</v>
      </c>
      <c r="Q23" s="123">
        <f>SUM(Q15:Q22)</f>
        <v>0</v>
      </c>
      <c r="R23" s="125">
        <f>R15+R17+R18+R19+R20+R21+R22</f>
        <v>0</v>
      </c>
      <c r="S23" s="140">
        <f>S15+S17+S18+S19+S20+S21+S22</f>
        <v>0</v>
      </c>
      <c r="T23" s="141">
        <f>SUM(T15:T22)</f>
        <v>0</v>
      </c>
    </row>
    <row r="24" spans="1:20" x14ac:dyDescent="0.2">
      <c r="A24" s="110" t="s">
        <v>27</v>
      </c>
      <c r="B24" s="111"/>
      <c r="C24" s="111"/>
      <c r="D24" s="111"/>
      <c r="E24" s="111"/>
      <c r="F24" s="111"/>
      <c r="G24" s="50" t="s">
        <v>95</v>
      </c>
      <c r="H24" s="6"/>
      <c r="I24" s="6"/>
      <c r="J24" s="6"/>
      <c r="K24" s="6"/>
      <c r="L24" s="6"/>
      <c r="M24" s="6"/>
      <c r="N24" s="29"/>
      <c r="O24" s="63">
        <f>ROUND(((O15*L15)+(O17*N17)+(O18*N18)+(O19*N19)+(O20*N20)+(O21*N21)+(O22*N22)),0)</f>
        <v>0</v>
      </c>
      <c r="P24" s="31">
        <f>ROUND(((Rates!E20*(P15+P18+P19+P22))+(P17*N17)+(N20*P20)+(N21*P21)),0)</f>
        <v>0</v>
      </c>
      <c r="Q24" s="32">
        <f>SUM(O24+P24)</f>
        <v>0</v>
      </c>
    </row>
    <row r="25" spans="1:20" x14ac:dyDescent="0.2">
      <c r="A25" s="59"/>
      <c r="B25" s="71"/>
      <c r="C25" s="61"/>
      <c r="D25" s="61"/>
      <c r="E25" s="61"/>
      <c r="F25" s="61"/>
      <c r="G25" s="60" t="s">
        <v>134</v>
      </c>
      <c r="H25" s="61"/>
      <c r="I25" s="61"/>
      <c r="J25" s="61"/>
      <c r="K25" s="61"/>
      <c r="L25" s="61"/>
      <c r="M25" s="61"/>
      <c r="N25" s="62"/>
      <c r="O25" s="63">
        <f>SUM(O23:O24)</f>
        <v>0</v>
      </c>
      <c r="P25" s="31">
        <f>SUM(P23:P24)</f>
        <v>0</v>
      </c>
      <c r="Q25" s="32">
        <f>SUM(Q23:Q24)</f>
        <v>0</v>
      </c>
    </row>
    <row r="26" spans="1:20" x14ac:dyDescent="0.2">
      <c r="A26" s="112" t="s">
        <v>107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N26" s="12"/>
      <c r="O26" s="16"/>
      <c r="P26" s="16"/>
      <c r="Q26" s="25"/>
    </row>
    <row r="27" spans="1:20" x14ac:dyDescent="0.2">
      <c r="A27" s="24"/>
      <c r="B27" s="28"/>
      <c r="C27" s="51" t="s">
        <v>98</v>
      </c>
      <c r="D27" s="51"/>
      <c r="E27" s="51"/>
      <c r="F27" s="52"/>
      <c r="G27" s="163" t="s">
        <v>91</v>
      </c>
      <c r="H27" s="52"/>
      <c r="I27" s="52"/>
      <c r="J27" s="51" t="s">
        <v>98</v>
      </c>
      <c r="K27" s="52"/>
      <c r="L27" s="52"/>
      <c r="M27" s="52"/>
      <c r="N27" s="164" t="s">
        <v>91</v>
      </c>
      <c r="O27" s="46"/>
      <c r="P27" s="16"/>
      <c r="Q27" s="25"/>
    </row>
    <row r="28" spans="1:20" x14ac:dyDescent="0.2">
      <c r="A28" s="24"/>
      <c r="B28" s="1"/>
      <c r="C28" s="1"/>
      <c r="D28" s="1"/>
      <c r="E28" s="1"/>
      <c r="F28" s="28"/>
      <c r="G28" s="29"/>
      <c r="H28" s="28"/>
      <c r="I28" s="28"/>
      <c r="J28" s="4"/>
      <c r="K28" s="54"/>
      <c r="L28" s="54"/>
      <c r="M28" s="28"/>
      <c r="N28" s="29"/>
      <c r="O28" s="16"/>
      <c r="P28" s="16"/>
      <c r="Q28" s="25"/>
    </row>
    <row r="29" spans="1:20" x14ac:dyDescent="0.2">
      <c r="A29" s="24"/>
      <c r="B29" s="1"/>
      <c r="C29" s="1"/>
      <c r="D29" s="1"/>
      <c r="E29" s="1"/>
      <c r="F29" s="28"/>
      <c r="G29" s="29"/>
      <c r="H29" s="28"/>
      <c r="I29" s="28"/>
      <c r="J29" s="53"/>
      <c r="K29" s="53"/>
      <c r="L29" s="53"/>
      <c r="M29" s="28"/>
      <c r="N29" s="29"/>
      <c r="O29" s="16"/>
      <c r="P29" s="16"/>
      <c r="Q29" s="25"/>
    </row>
    <row r="30" spans="1:20" x14ac:dyDescent="0.2">
      <c r="A30" s="24"/>
      <c r="B30" s="53"/>
      <c r="C30" s="53"/>
      <c r="D30" s="53"/>
      <c r="E30" s="53"/>
      <c r="F30" s="28"/>
      <c r="G30" s="29"/>
      <c r="H30" s="28"/>
      <c r="I30" s="28"/>
      <c r="J30" s="53"/>
      <c r="K30" s="53"/>
      <c r="L30" s="53"/>
      <c r="M30" s="28"/>
      <c r="N30" s="29"/>
      <c r="O30" s="16"/>
      <c r="P30" s="16"/>
      <c r="Q30" s="25"/>
    </row>
    <row r="31" spans="1:20" x14ac:dyDescent="0.2">
      <c r="A31" s="24"/>
      <c r="B31" s="28"/>
      <c r="C31" s="28"/>
      <c r="D31" s="28"/>
      <c r="E31" s="28"/>
      <c r="F31" s="28"/>
      <c r="G31" s="43"/>
      <c r="H31" s="28"/>
      <c r="I31" s="28"/>
      <c r="J31" s="28"/>
      <c r="K31" s="28"/>
      <c r="L31" s="28"/>
      <c r="M31" s="28"/>
      <c r="N31" s="43"/>
      <c r="O31" s="15"/>
      <c r="P31" s="15"/>
      <c r="Q31" s="22"/>
    </row>
    <row r="32" spans="1:2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60" t="s">
        <v>28</v>
      </c>
      <c r="L32" s="61"/>
      <c r="M32" s="61"/>
      <c r="N32" s="64"/>
      <c r="O32" s="65">
        <f>SUM(G28:G31)+SUM(N28:N31)</f>
        <v>0</v>
      </c>
      <c r="P32" s="31"/>
      <c r="Q32" s="32">
        <f>SUM(O32+P32)</f>
        <v>0</v>
      </c>
    </row>
    <row r="33" spans="1:17" x14ac:dyDescent="0.2">
      <c r="A33" s="112" t="s">
        <v>29</v>
      </c>
      <c r="B33" s="113"/>
      <c r="C33" s="113"/>
      <c r="D33" s="113"/>
      <c r="E33" s="113"/>
      <c r="F33" s="2"/>
      <c r="G33" s="180" t="s">
        <v>92</v>
      </c>
      <c r="H33" s="165"/>
      <c r="I33" s="2"/>
      <c r="J33" s="2"/>
      <c r="M33" s="2"/>
      <c r="N33" s="27"/>
      <c r="O33" s="70"/>
      <c r="P33" s="33"/>
      <c r="Q33" s="36"/>
    </row>
    <row r="34" spans="1:17" x14ac:dyDescent="0.2">
      <c r="A34" s="14"/>
      <c r="F34" s="2"/>
      <c r="G34" s="180" t="s">
        <v>93</v>
      </c>
      <c r="H34" s="165"/>
      <c r="I34" s="2"/>
      <c r="J34" s="2"/>
      <c r="K34" s="27"/>
      <c r="L34" s="13"/>
      <c r="M34" s="2"/>
      <c r="N34" s="27"/>
      <c r="O34" s="67"/>
      <c r="P34" s="68"/>
      <c r="Q34" s="69">
        <f>SUM(O34+P34)</f>
        <v>0</v>
      </c>
    </row>
    <row r="35" spans="1:17" x14ac:dyDescent="0.2">
      <c r="A35" s="20"/>
      <c r="B35" s="54" t="s">
        <v>100</v>
      </c>
      <c r="C35" s="4"/>
      <c r="D35" s="4"/>
      <c r="E35" s="4"/>
      <c r="F35" s="6"/>
      <c r="G35" s="6"/>
      <c r="H35" s="8"/>
      <c r="I35" s="6"/>
      <c r="J35" s="6"/>
      <c r="K35" s="8"/>
      <c r="L35" s="4"/>
      <c r="M35" s="60" t="s">
        <v>96</v>
      </c>
      <c r="N35" s="66"/>
      <c r="O35" s="65">
        <f>H33+H34</f>
        <v>0</v>
      </c>
      <c r="P35" s="31"/>
      <c r="Q35" s="32">
        <f>SUM(O35+P35)</f>
        <v>0</v>
      </c>
    </row>
    <row r="36" spans="1:17" x14ac:dyDescent="0.2">
      <c r="A36" s="112" t="s">
        <v>111</v>
      </c>
      <c r="B36" s="113"/>
      <c r="C36" s="113"/>
      <c r="D36" s="113"/>
      <c r="E36" s="113"/>
      <c r="F36" s="113"/>
      <c r="G36" s="113"/>
      <c r="H36" s="143"/>
      <c r="N36" s="12"/>
      <c r="O36" s="37"/>
      <c r="P36" s="37"/>
      <c r="Q36" s="38"/>
    </row>
    <row r="37" spans="1:17" x14ac:dyDescent="0.2">
      <c r="A37" s="48"/>
      <c r="F37" s="136" t="s">
        <v>112</v>
      </c>
      <c r="G37" s="113"/>
      <c r="H37" s="113"/>
      <c r="I37" s="113"/>
      <c r="J37" s="113"/>
      <c r="K37" s="113"/>
      <c r="L37" s="113"/>
      <c r="M37" s="113"/>
      <c r="N37" s="114"/>
      <c r="O37" s="37"/>
      <c r="P37" s="37"/>
      <c r="Q37" s="38"/>
    </row>
    <row r="38" spans="1:17" x14ac:dyDescent="0.2">
      <c r="A38" s="24" t="s">
        <v>30</v>
      </c>
      <c r="B38" s="28"/>
      <c r="C38" s="28"/>
      <c r="D38" s="28"/>
      <c r="E38" s="28"/>
      <c r="F38" s="28"/>
      <c r="G38" s="29"/>
      <c r="H38" s="28"/>
      <c r="I38" s="28" t="s">
        <v>31</v>
      </c>
      <c r="J38" s="28"/>
      <c r="K38" s="28"/>
      <c r="L38" s="28"/>
      <c r="M38" s="28"/>
      <c r="N38" s="29"/>
      <c r="O38" s="37"/>
      <c r="P38" s="37"/>
      <c r="Q38" s="38"/>
    </row>
    <row r="39" spans="1:17" x14ac:dyDescent="0.2">
      <c r="A39" s="24" t="s">
        <v>32</v>
      </c>
      <c r="B39" s="28"/>
      <c r="C39" s="28"/>
      <c r="D39" s="28"/>
      <c r="E39" s="28"/>
      <c r="F39" s="28"/>
      <c r="G39" s="29"/>
      <c r="H39" s="28"/>
      <c r="I39" s="28" t="s">
        <v>33</v>
      </c>
      <c r="J39" s="28"/>
      <c r="K39" s="28"/>
      <c r="L39" s="28"/>
      <c r="M39" s="28"/>
      <c r="N39" s="29"/>
      <c r="O39" s="33"/>
      <c r="P39" s="33"/>
      <c r="Q39" s="36"/>
    </row>
    <row r="40" spans="1:17" x14ac:dyDescent="0.2">
      <c r="A40" s="20"/>
      <c r="B40" s="10" t="s">
        <v>16</v>
      </c>
      <c r="C40" s="1"/>
      <c r="D40" s="1" t="s">
        <v>17</v>
      </c>
      <c r="E40" s="6" t="s">
        <v>74</v>
      </c>
      <c r="F40" s="4"/>
      <c r="G40" s="4"/>
      <c r="H40" s="4"/>
      <c r="I40" s="4"/>
      <c r="J40" s="4"/>
      <c r="K40" s="60" t="s">
        <v>109</v>
      </c>
      <c r="L40" s="60"/>
      <c r="M40" s="61"/>
      <c r="N40" s="74"/>
      <c r="O40" s="63">
        <f>SUM(G38:G39)+SUM(N38:N39)</f>
        <v>0</v>
      </c>
      <c r="P40" s="31"/>
      <c r="Q40" s="32">
        <f>SUM(O40+P40)</f>
        <v>0</v>
      </c>
    </row>
    <row r="41" spans="1:17" x14ac:dyDescent="0.2">
      <c r="A41" s="110" t="s">
        <v>34</v>
      </c>
      <c r="B41" s="111"/>
      <c r="C41" s="111"/>
      <c r="D41" s="111"/>
      <c r="E41" s="111"/>
      <c r="F41" s="111"/>
      <c r="G41" s="111"/>
      <c r="H41" s="4"/>
      <c r="I41" s="4"/>
      <c r="J41" s="4"/>
      <c r="K41" s="4"/>
      <c r="L41" s="4"/>
      <c r="M41" s="4"/>
      <c r="N41" s="7"/>
      <c r="O41" s="37"/>
      <c r="P41" s="37"/>
      <c r="Q41" s="38"/>
    </row>
    <row r="42" spans="1:17" x14ac:dyDescent="0.2">
      <c r="A42" s="26" t="s">
        <v>35</v>
      </c>
      <c r="N42" s="12"/>
      <c r="O42" s="37"/>
      <c r="P42" s="37"/>
      <c r="Q42" s="38"/>
    </row>
    <row r="43" spans="1:17" x14ac:dyDescent="0.2">
      <c r="A43" s="26"/>
      <c r="C43" s="51" t="s">
        <v>98</v>
      </c>
      <c r="G43" s="51" t="s">
        <v>91</v>
      </c>
      <c r="J43" s="51"/>
      <c r="K43" s="51" t="s">
        <v>98</v>
      </c>
      <c r="N43" s="163" t="s">
        <v>91</v>
      </c>
      <c r="O43" s="37"/>
      <c r="P43" s="37"/>
      <c r="Q43" s="38"/>
    </row>
    <row r="44" spans="1:17" x14ac:dyDescent="0.2">
      <c r="A44" s="24"/>
      <c r="B44" s="28"/>
      <c r="C44" s="1"/>
      <c r="D44" s="1"/>
      <c r="E44" s="1"/>
      <c r="F44" s="28"/>
      <c r="G44" s="29"/>
      <c r="H44" s="28"/>
      <c r="I44" s="28"/>
      <c r="J44" s="28"/>
      <c r="K44" s="1"/>
      <c r="L44" s="1"/>
      <c r="M44" s="28"/>
      <c r="N44" s="29"/>
      <c r="O44" s="37"/>
      <c r="P44" s="37"/>
      <c r="Q44" s="38"/>
    </row>
    <row r="45" spans="1:17" x14ac:dyDescent="0.2">
      <c r="A45" s="24"/>
      <c r="B45" s="28"/>
      <c r="C45" s="53"/>
      <c r="D45" s="53"/>
      <c r="E45" s="53"/>
      <c r="F45" s="28"/>
      <c r="G45" s="173"/>
      <c r="H45" s="28"/>
      <c r="I45" s="28"/>
      <c r="J45" s="28"/>
      <c r="K45" s="1"/>
      <c r="L45" s="1"/>
      <c r="M45" s="28"/>
      <c r="N45" s="29"/>
      <c r="O45" s="33"/>
      <c r="P45" s="33"/>
      <c r="Q45" s="36"/>
    </row>
    <row r="46" spans="1:17" x14ac:dyDescent="0.2">
      <c r="A46" s="18"/>
      <c r="B46" s="1"/>
      <c r="C46" s="1"/>
      <c r="D46" s="1"/>
      <c r="E46" s="1"/>
      <c r="F46" s="1"/>
      <c r="G46" s="29"/>
      <c r="H46" s="1"/>
      <c r="I46" s="1"/>
      <c r="J46" s="1"/>
      <c r="K46" s="1"/>
      <c r="L46" s="1"/>
      <c r="M46" s="1"/>
      <c r="N46" s="74" t="s">
        <v>3</v>
      </c>
      <c r="O46" s="63">
        <f>G44+G45+N44+N45</f>
        <v>0</v>
      </c>
      <c r="P46" s="31"/>
      <c r="Q46" s="32">
        <f t="shared" ref="Q46:Q50" si="5">SUM(O46+P46)</f>
        <v>0</v>
      </c>
    </row>
    <row r="47" spans="1:17" ht="12.95" customHeight="1" x14ac:dyDescent="0.2">
      <c r="A47" s="23" t="s">
        <v>36</v>
      </c>
      <c r="B47" s="4"/>
      <c r="C47" s="4"/>
      <c r="D47" s="4"/>
      <c r="E47" s="4"/>
      <c r="F47" s="4"/>
      <c r="G47" s="4"/>
      <c r="H47" s="4"/>
      <c r="I47" s="4"/>
      <c r="J47" s="4"/>
      <c r="K47" s="8"/>
      <c r="L47" s="9"/>
      <c r="M47" s="6"/>
      <c r="N47" s="44"/>
      <c r="O47" s="31"/>
      <c r="P47" s="31"/>
      <c r="Q47" s="32">
        <f t="shared" si="5"/>
        <v>0</v>
      </c>
    </row>
    <row r="48" spans="1:17" ht="12.95" customHeight="1" x14ac:dyDescent="0.2">
      <c r="A48" s="23" t="s">
        <v>37</v>
      </c>
      <c r="B48" s="4"/>
      <c r="C48" s="4"/>
      <c r="D48" s="4"/>
      <c r="E48" s="4"/>
      <c r="F48" s="4"/>
      <c r="G48" s="102" t="s">
        <v>115</v>
      </c>
      <c r="H48" s="104"/>
      <c r="I48" s="104"/>
      <c r="J48" s="104"/>
      <c r="K48" s="106"/>
      <c r="L48" s="137"/>
      <c r="M48" s="104"/>
      <c r="N48" s="106"/>
      <c r="O48" s="31"/>
      <c r="P48" s="31"/>
      <c r="Q48" s="32">
        <f t="shared" si="5"/>
        <v>0</v>
      </c>
    </row>
    <row r="49" spans="1:17" ht="12.95" customHeight="1" thickBot="1" x14ac:dyDescent="0.25">
      <c r="A49" s="23" t="s">
        <v>38</v>
      </c>
      <c r="B49" s="4"/>
      <c r="C49" s="4"/>
      <c r="D49" s="4"/>
      <c r="E49" s="4"/>
      <c r="F49" s="4"/>
      <c r="G49" s="6"/>
      <c r="H49" s="8"/>
      <c r="I49" s="6"/>
      <c r="J49" s="6"/>
      <c r="K49" s="6"/>
      <c r="L49" s="6"/>
      <c r="M49" s="6"/>
      <c r="N49" s="27"/>
      <c r="O49" s="31"/>
      <c r="P49" s="31"/>
      <c r="Q49" s="32">
        <f t="shared" si="5"/>
        <v>0</v>
      </c>
    </row>
    <row r="50" spans="1:17" ht="12.95" customHeight="1" thickBot="1" x14ac:dyDescent="0.25">
      <c r="A50" s="23" t="s">
        <v>39</v>
      </c>
      <c r="B50" s="4"/>
      <c r="C50" s="4"/>
      <c r="D50" s="4"/>
      <c r="E50" s="4"/>
      <c r="F50" s="4"/>
      <c r="G50" s="6"/>
      <c r="H50" s="102"/>
      <c r="I50" s="102"/>
      <c r="J50" s="104"/>
      <c r="K50" s="104"/>
      <c r="L50" s="104"/>
      <c r="M50" s="128" t="s">
        <v>113</v>
      </c>
      <c r="N50" s="49"/>
      <c r="O50" s="29"/>
      <c r="P50" s="31"/>
      <c r="Q50" s="32">
        <f t="shared" si="5"/>
        <v>0</v>
      </c>
    </row>
    <row r="51" spans="1:17" ht="12.95" customHeight="1" x14ac:dyDescent="0.25">
      <c r="A51" s="26" t="s">
        <v>121</v>
      </c>
      <c r="E51" s="17"/>
      <c r="F51" s="109"/>
      <c r="G51" s="150"/>
      <c r="H51" s="149"/>
      <c r="I51" s="151"/>
      <c r="J51" s="134"/>
      <c r="K51" s="134"/>
      <c r="L51" s="134"/>
      <c r="M51" s="113"/>
      <c r="N51" s="154" t="s">
        <v>129</v>
      </c>
      <c r="O51" s="70"/>
      <c r="P51" s="33"/>
      <c r="Q51" s="36"/>
    </row>
    <row r="52" spans="1:17" ht="12.95" customHeight="1" thickBot="1" x14ac:dyDescent="0.3">
      <c r="A52" s="2"/>
      <c r="F52" s="113"/>
      <c r="G52" s="152"/>
      <c r="H52" s="148"/>
      <c r="I52" s="151"/>
      <c r="J52" s="134"/>
      <c r="K52" s="134"/>
      <c r="L52" s="134"/>
      <c r="M52" s="113"/>
      <c r="N52" s="155" t="s">
        <v>128</v>
      </c>
      <c r="O52" s="33"/>
      <c r="P52" s="69"/>
      <c r="Q52" s="101"/>
    </row>
    <row r="53" spans="1:17" ht="12.95" customHeight="1" thickBot="1" x14ac:dyDescent="0.25">
      <c r="A53" s="2"/>
      <c r="F53" s="113"/>
      <c r="G53" s="152"/>
      <c r="H53" s="148"/>
      <c r="I53" s="151"/>
      <c r="J53" s="134"/>
      <c r="K53" s="134"/>
      <c r="L53" s="134"/>
      <c r="M53" s="158" t="s">
        <v>131</v>
      </c>
      <c r="N53" s="162"/>
      <c r="O53" s="29">
        <f>(N53*GS1_Y3)</f>
        <v>0</v>
      </c>
      <c r="P53" s="31"/>
      <c r="Q53" s="32">
        <f>O53+P53</f>
        <v>0</v>
      </c>
    </row>
    <row r="54" spans="1:17" ht="12.95" customHeight="1" x14ac:dyDescent="0.2">
      <c r="A54" s="23" t="s">
        <v>122</v>
      </c>
      <c r="B54" s="4"/>
      <c r="C54" s="4"/>
      <c r="D54" s="4"/>
      <c r="E54" s="4"/>
      <c r="F54" s="156"/>
      <c r="G54" s="111"/>
      <c r="H54" s="106"/>
      <c r="I54" s="127"/>
      <c r="J54" s="104"/>
      <c r="K54" s="104"/>
      <c r="L54" s="104"/>
      <c r="M54" s="128"/>
      <c r="N54" s="128" t="s">
        <v>130</v>
      </c>
      <c r="O54" s="147"/>
      <c r="P54" s="31"/>
      <c r="Q54" s="32">
        <f t="shared" ref="Q54" si="6">SUM(O54+P54)</f>
        <v>0</v>
      </c>
    </row>
    <row r="55" spans="1:17" x14ac:dyDescent="0.2">
      <c r="A55" s="26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7"/>
      <c r="O55" s="70"/>
      <c r="P55" s="33"/>
      <c r="Q55" s="36"/>
    </row>
    <row r="56" spans="1:17" x14ac:dyDescent="0.2">
      <c r="A56" s="26"/>
      <c r="B56" s="2"/>
      <c r="C56" s="51" t="s">
        <v>98</v>
      </c>
      <c r="G56" s="51" t="s">
        <v>91</v>
      </c>
      <c r="H56" s="2"/>
      <c r="I56" s="2"/>
      <c r="J56" s="2"/>
      <c r="K56" s="51" t="s">
        <v>98</v>
      </c>
      <c r="N56" s="51" t="s">
        <v>91</v>
      </c>
      <c r="O56" s="33"/>
      <c r="P56" s="36"/>
      <c r="Q56" s="101"/>
    </row>
    <row r="57" spans="1:17" x14ac:dyDescent="0.2">
      <c r="A57" s="26"/>
      <c r="B57" s="2"/>
      <c r="C57" s="1"/>
      <c r="D57" s="1"/>
      <c r="E57" s="1"/>
      <c r="F57" s="28"/>
      <c r="G57" s="29"/>
      <c r="H57" s="28"/>
      <c r="I57" s="28"/>
      <c r="J57" s="28"/>
      <c r="K57" s="1"/>
      <c r="L57" s="1"/>
      <c r="M57" s="28"/>
      <c r="N57" s="181"/>
      <c r="O57" s="33"/>
      <c r="P57" s="33"/>
      <c r="Q57" s="36"/>
    </row>
    <row r="58" spans="1:17" x14ac:dyDescent="0.2">
      <c r="A58" s="26"/>
      <c r="B58" s="2"/>
      <c r="C58" s="53"/>
      <c r="D58" s="53"/>
      <c r="E58" s="53"/>
      <c r="F58" s="28"/>
      <c r="G58" s="1"/>
      <c r="H58" s="28"/>
      <c r="I58" s="28"/>
      <c r="J58" s="28"/>
      <c r="K58" s="53"/>
      <c r="L58" s="53"/>
      <c r="M58" s="28"/>
      <c r="N58" s="169"/>
      <c r="O58" s="33"/>
      <c r="P58" s="33"/>
      <c r="Q58" s="36"/>
    </row>
    <row r="59" spans="1:17" x14ac:dyDescent="0.2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4" t="s">
        <v>3</v>
      </c>
      <c r="O59" s="63">
        <f>G57+G58+N57+N58</f>
        <v>0</v>
      </c>
      <c r="P59" s="31"/>
      <c r="Q59" s="32">
        <f>SUM(O59+P59)</f>
        <v>0</v>
      </c>
    </row>
    <row r="60" spans="1:17" ht="13.5" thickBot="1" x14ac:dyDescent="0.25">
      <c r="A60" s="14"/>
      <c r="B60" s="17"/>
      <c r="J60" s="89" t="s">
        <v>104</v>
      </c>
      <c r="K60" s="90"/>
      <c r="L60" s="90"/>
      <c r="M60" s="90"/>
      <c r="N60" s="91"/>
      <c r="O60" s="92">
        <f>SUM(O46:O59)</f>
        <v>0</v>
      </c>
      <c r="P60" s="34">
        <f>SUM(P46:P59)</f>
        <v>0</v>
      </c>
      <c r="Q60" s="35">
        <f>SUM(Q46:Q59)</f>
        <v>0</v>
      </c>
    </row>
    <row r="61" spans="1:17" ht="13.5" thickBot="1" x14ac:dyDescent="0.25">
      <c r="A61" s="117" t="s">
        <v>41</v>
      </c>
      <c r="B61" s="118"/>
      <c r="C61" s="118"/>
      <c r="D61" s="118"/>
      <c r="E61" s="118"/>
      <c r="F61" s="118"/>
      <c r="G61" s="118"/>
      <c r="H61" s="118"/>
      <c r="I61" s="85"/>
      <c r="J61" s="85"/>
      <c r="K61" s="85"/>
      <c r="L61" s="85"/>
      <c r="M61" s="85"/>
      <c r="N61" s="86"/>
      <c r="O61" s="108">
        <f>SUM(O25+O32+O35+O40+O60)</f>
        <v>0</v>
      </c>
      <c r="P61" s="87">
        <f>SUM(P25+P32+P35+P40+P60)</f>
        <v>0</v>
      </c>
      <c r="Q61" s="88">
        <f>SUM(Q25+Q32+Q34+Q35+Q40+Q60)</f>
        <v>0</v>
      </c>
    </row>
    <row r="62" spans="1:17" x14ac:dyDescent="0.2">
      <c r="A62" s="119" t="s">
        <v>42</v>
      </c>
      <c r="B62" s="120"/>
      <c r="C62" s="120"/>
      <c r="D62" s="120"/>
      <c r="E62" s="120"/>
      <c r="F62" s="120"/>
      <c r="G62" s="76"/>
      <c r="H62" s="76"/>
      <c r="I62" s="76"/>
      <c r="J62" s="76"/>
      <c r="K62" s="76"/>
      <c r="L62" s="77" t="s">
        <v>136</v>
      </c>
      <c r="M62" s="77"/>
      <c r="N62" s="78">
        <f>SUM(O61-(O32+O40+O50+O53+O54))+N50</f>
        <v>0</v>
      </c>
      <c r="O62" s="79"/>
      <c r="P62" s="93">
        <f>(P61-(P53+P54+P40+P32))*Rates!G4</f>
        <v>0</v>
      </c>
      <c r="Q62" s="94">
        <f>P62</f>
        <v>0</v>
      </c>
    </row>
    <row r="63" spans="1:17" ht="13.5" thickBot="1" x14ac:dyDescent="0.25">
      <c r="A63" s="80"/>
      <c r="B63" s="185">
        <f>IDC_Y1</f>
        <v>0.55000000000000004</v>
      </c>
      <c r="C63" s="185"/>
      <c r="D63" s="185"/>
      <c r="E63" s="185"/>
      <c r="F63" s="185"/>
      <c r="G63" s="81"/>
      <c r="H63" s="81"/>
      <c r="I63" s="81"/>
      <c r="J63" s="81"/>
      <c r="K63" s="81"/>
      <c r="L63" s="82"/>
      <c r="M63" s="82"/>
      <c r="N63" s="168"/>
      <c r="O63" s="107">
        <f>SUM(B63*N62)</f>
        <v>0</v>
      </c>
      <c r="P63" s="83">
        <f>N62*Rates!G12</f>
        <v>0</v>
      </c>
      <c r="Q63" s="84">
        <f>SUM(O63+P63)</f>
        <v>0</v>
      </c>
    </row>
    <row r="64" spans="1:17" ht="13.5" thickBot="1" x14ac:dyDescent="0.25">
      <c r="A64" s="117" t="s">
        <v>120</v>
      </c>
      <c r="B64" s="118"/>
      <c r="C64" s="118"/>
      <c r="D64" s="118"/>
      <c r="E64" s="118"/>
      <c r="F64" s="118"/>
      <c r="G64" s="118"/>
      <c r="H64" s="85"/>
      <c r="I64" s="85"/>
      <c r="J64" s="85"/>
      <c r="K64" s="85"/>
      <c r="L64" s="85"/>
      <c r="M64" s="85"/>
      <c r="N64" s="86"/>
      <c r="O64" s="108">
        <f>SUM(O61:O63)</f>
        <v>0</v>
      </c>
      <c r="P64" s="87">
        <f>SUM(P61:P63)</f>
        <v>0</v>
      </c>
      <c r="Q64" s="88">
        <f>SUM(Q61:Q63)</f>
        <v>0</v>
      </c>
    </row>
    <row r="65" spans="1:17" x14ac:dyDescent="0.2">
      <c r="A65" s="2"/>
    </row>
    <row r="66" spans="1:17" x14ac:dyDescent="0.2">
      <c r="A66" s="2" t="s">
        <v>43</v>
      </c>
      <c r="Q66" s="45" t="str">
        <f>'Period 1'!Q66</f>
        <v>Revised 7/2/2020</v>
      </c>
    </row>
    <row r="69" spans="1:17" x14ac:dyDescent="0.2">
      <c r="A69" s="130"/>
      <c r="B69" s="131"/>
      <c r="C69" s="132"/>
      <c r="D69" t="s">
        <v>110</v>
      </c>
    </row>
  </sheetData>
  <mergeCells count="11">
    <mergeCell ref="A14:F14"/>
    <mergeCell ref="B63:F63"/>
    <mergeCell ref="H3:J3"/>
    <mergeCell ref="K3:L3"/>
    <mergeCell ref="M3:N3"/>
    <mergeCell ref="A6:F6"/>
    <mergeCell ref="A8:F8"/>
    <mergeCell ref="A10:F10"/>
    <mergeCell ref="A12:F12"/>
    <mergeCell ref="A4:F4"/>
    <mergeCell ref="H4:M4"/>
  </mergeCells>
  <pageMargins left="0.25" right="0.25" top="0.75" bottom="0.75" header="0.3" footer="0.3"/>
  <pageSetup scale="75" orientation="portrait" r:id="rId1"/>
  <ignoredErrors>
    <ignoredError sqref="Q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9"/>
  <sheetViews>
    <sheetView showGridLines="0" showZeros="0" workbookViewId="0">
      <selection activeCell="O5" sqref="O5"/>
    </sheetView>
  </sheetViews>
  <sheetFormatPr defaultRowHeight="12.75" x14ac:dyDescent="0.2"/>
  <cols>
    <col min="1" max="2" width="2" customWidth="1"/>
    <col min="3" max="3" width="2.28515625" customWidth="1"/>
    <col min="4" max="4" width="2" customWidth="1"/>
    <col min="5" max="5" width="3.7109375" customWidth="1"/>
    <col min="6" max="6" width="8.7109375" customWidth="1"/>
    <col min="7" max="7" width="9.7109375" customWidth="1"/>
    <col min="8" max="8" width="7.7109375" customWidth="1"/>
    <col min="9" max="10" width="3.7109375" customWidth="1"/>
    <col min="11" max="11" width="4.7109375" customWidth="1"/>
    <col min="12" max="12" width="6.140625" customWidth="1"/>
    <col min="13" max="13" width="5.7109375" customWidth="1"/>
    <col min="14" max="14" width="9.7109375" customWidth="1"/>
    <col min="15" max="17" width="10.7109375" customWidth="1"/>
    <col min="18" max="18" width="11.42578125" customWidth="1"/>
    <col min="19" max="19" width="11.42578125" bestFit="1" customWidth="1"/>
    <col min="20" max="20" width="11.42578125" customWidth="1"/>
  </cols>
  <sheetData>
    <row r="1" spans="1:20" x14ac:dyDescent="0.2">
      <c r="A1" s="39" t="str">
        <f>'Period 1'!A1</f>
        <v>UNIVERSITY of OKLAHOMA BUDGET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 ht="13.5" thickBot="1" x14ac:dyDescent="0.25">
      <c r="A2" s="39" t="s">
        <v>135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ht="13.5" thickBot="1" x14ac:dyDescent="0.25">
      <c r="A3" s="40"/>
      <c r="B3" s="3"/>
      <c r="C3" s="3"/>
      <c r="D3" s="3"/>
      <c r="E3" s="3"/>
      <c r="F3" s="3"/>
      <c r="G3" s="3"/>
      <c r="H3" s="186"/>
      <c r="I3" s="187"/>
      <c r="J3" s="188"/>
      <c r="K3" s="189" t="s">
        <v>82</v>
      </c>
      <c r="L3" s="189"/>
      <c r="M3" s="186"/>
      <c r="N3" s="188"/>
      <c r="O3" s="3"/>
      <c r="P3" s="3"/>
      <c r="Q3" s="3"/>
    </row>
    <row r="4" spans="1:20" ht="24" customHeight="1" thickBot="1" x14ac:dyDescent="0.25">
      <c r="A4" s="193" t="s">
        <v>1</v>
      </c>
      <c r="B4" s="193"/>
      <c r="C4" s="193"/>
      <c r="D4" s="193"/>
      <c r="E4" s="193"/>
      <c r="F4" s="193"/>
      <c r="G4" s="174" t="s">
        <v>139</v>
      </c>
      <c r="H4" s="194"/>
      <c r="I4" s="194"/>
      <c r="J4" s="194"/>
      <c r="K4" s="194"/>
      <c r="L4" s="194"/>
      <c r="M4" s="194"/>
      <c r="N4" s="175" t="s">
        <v>2</v>
      </c>
      <c r="O4" s="176" t="s">
        <v>140</v>
      </c>
      <c r="P4" s="176" t="s">
        <v>141</v>
      </c>
      <c r="Q4" s="177" t="s">
        <v>3</v>
      </c>
      <c r="R4" s="178" t="s">
        <v>80</v>
      </c>
      <c r="S4" s="178" t="s">
        <v>81</v>
      </c>
      <c r="T4" s="179" t="s">
        <v>117</v>
      </c>
    </row>
    <row r="5" spans="1:20" ht="12.75" customHeight="1" x14ac:dyDescent="0.2">
      <c r="A5" s="19" t="s">
        <v>4</v>
      </c>
      <c r="B5" s="2" t="s">
        <v>5</v>
      </c>
      <c r="C5" s="2"/>
      <c r="D5" s="2"/>
      <c r="E5" s="2"/>
      <c r="F5" s="2"/>
      <c r="G5" s="133">
        <f>'Period 1'!G5</f>
        <v>9</v>
      </c>
      <c r="H5" s="30"/>
      <c r="I5" s="5" t="s">
        <v>6</v>
      </c>
      <c r="J5" s="5" t="s">
        <v>7</v>
      </c>
      <c r="K5" s="5"/>
      <c r="L5" s="6" t="s">
        <v>8</v>
      </c>
      <c r="M5" s="6"/>
      <c r="N5" s="31">
        <f>'Period 1'!N5+'Period 2'!N5+'Period 3'!N5</f>
        <v>0</v>
      </c>
      <c r="O5" s="31">
        <f>'Period 1'!O5+'Period 2'!O5+'Period 3'!O5</f>
        <v>0</v>
      </c>
      <c r="P5" s="31">
        <f>'Period 1'!P5+'Period 2'!P5+'Period 3'!P5</f>
        <v>0</v>
      </c>
      <c r="Q5" s="31">
        <f t="shared" ref="Q5:Q14" si="0">SUM(O5+P5)</f>
        <v>0</v>
      </c>
      <c r="R5" s="56">
        <f>(O5+O6)</f>
        <v>0</v>
      </c>
      <c r="S5" s="95">
        <f>(R5*L15)</f>
        <v>0</v>
      </c>
      <c r="T5" s="57">
        <f>SUM(R5:S5)</f>
        <v>0</v>
      </c>
    </row>
    <row r="6" spans="1:20" ht="12.75" customHeight="1" x14ac:dyDescent="0.2">
      <c r="A6" s="190">
        <f>'Period 1'!A6:F6</f>
        <v>0</v>
      </c>
      <c r="B6" s="191"/>
      <c r="C6" s="191"/>
      <c r="D6" s="191"/>
      <c r="E6" s="191"/>
      <c r="F6" s="192"/>
      <c r="G6" s="41"/>
      <c r="H6" s="30"/>
      <c r="I6" s="5" t="s">
        <v>6</v>
      </c>
      <c r="J6" s="5" t="s">
        <v>7</v>
      </c>
      <c r="K6" s="5"/>
      <c r="L6" s="6" t="s">
        <v>9</v>
      </c>
      <c r="M6" s="6"/>
      <c r="N6" s="31">
        <f>N5</f>
        <v>0</v>
      </c>
      <c r="O6" s="31">
        <f>'Period 1'!O6+'Period 2'!O6+'Period 3'!O6</f>
        <v>0</v>
      </c>
      <c r="P6" s="33"/>
      <c r="Q6" s="31">
        <f t="shared" si="0"/>
        <v>0</v>
      </c>
      <c r="R6" s="124"/>
      <c r="S6" s="96"/>
      <c r="T6" s="138"/>
    </row>
    <row r="7" spans="1:20" x14ac:dyDescent="0.2">
      <c r="A7" s="19" t="s">
        <v>10</v>
      </c>
      <c r="B7" s="2" t="s">
        <v>11</v>
      </c>
      <c r="C7" s="2"/>
      <c r="D7" s="2"/>
      <c r="E7" s="2"/>
      <c r="F7" s="2"/>
      <c r="G7" s="133">
        <f>'Period 1'!G7</f>
        <v>9</v>
      </c>
      <c r="H7" s="30"/>
      <c r="I7" s="5" t="s">
        <v>6</v>
      </c>
      <c r="J7" s="5" t="s">
        <v>7</v>
      </c>
      <c r="K7" s="5"/>
      <c r="L7" s="6" t="s">
        <v>8</v>
      </c>
      <c r="M7" s="6"/>
      <c r="N7" s="31">
        <f>'Period 1'!N7+'Period 2'!N7+'Period 3'!N7</f>
        <v>0</v>
      </c>
      <c r="O7" s="31">
        <f>'Period 1'!O7+'Period 2'!O7+'Period 3'!O7</f>
        <v>0</v>
      </c>
      <c r="P7" s="31">
        <f>'Period 1'!P7+'Period 2'!P7+'Period 3'!P7</f>
        <v>0</v>
      </c>
      <c r="Q7" s="31">
        <f t="shared" si="0"/>
        <v>0</v>
      </c>
      <c r="R7" s="56">
        <f>(O7+O8)</f>
        <v>0</v>
      </c>
      <c r="S7" s="95">
        <f>(R7*L15)</f>
        <v>0</v>
      </c>
      <c r="T7" s="57">
        <f>SUM(R7:S7)</f>
        <v>0</v>
      </c>
    </row>
    <row r="8" spans="1:20" x14ac:dyDescent="0.2">
      <c r="A8" s="190">
        <f>'Period 1'!A8:F8</f>
        <v>0</v>
      </c>
      <c r="B8" s="191"/>
      <c r="C8" s="191"/>
      <c r="D8" s="191"/>
      <c r="E8" s="191"/>
      <c r="F8" s="192"/>
      <c r="G8" s="41"/>
      <c r="H8" s="30"/>
      <c r="I8" s="5" t="s">
        <v>6</v>
      </c>
      <c r="J8" s="5" t="s">
        <v>7</v>
      </c>
      <c r="K8" s="5"/>
      <c r="L8" s="6" t="s">
        <v>9</v>
      </c>
      <c r="M8" s="6"/>
      <c r="N8" s="31">
        <f>N7</f>
        <v>0</v>
      </c>
      <c r="O8" s="31">
        <f>'Period 1'!O8+'Period 2'!O8+'Period 3'!O8</f>
        <v>0</v>
      </c>
      <c r="P8" s="33"/>
      <c r="Q8" s="31">
        <f t="shared" si="0"/>
        <v>0</v>
      </c>
      <c r="R8" s="124"/>
      <c r="S8" s="96"/>
      <c r="T8" s="138"/>
    </row>
    <row r="9" spans="1:20" x14ac:dyDescent="0.2">
      <c r="A9" s="19" t="s">
        <v>12</v>
      </c>
      <c r="B9" s="2" t="s">
        <v>11</v>
      </c>
      <c r="C9" s="2"/>
      <c r="D9" s="2"/>
      <c r="E9" s="2"/>
      <c r="F9" s="2"/>
      <c r="G9" s="133">
        <f>'Period 1'!G9</f>
        <v>9</v>
      </c>
      <c r="H9" s="30"/>
      <c r="I9" s="5" t="s">
        <v>6</v>
      </c>
      <c r="J9" s="5" t="s">
        <v>7</v>
      </c>
      <c r="K9" s="5"/>
      <c r="L9" s="6" t="s">
        <v>8</v>
      </c>
      <c r="M9" s="6"/>
      <c r="N9" s="31">
        <f>'Period 1'!N9+'Period 2'!N9+'Period 3'!N9</f>
        <v>0</v>
      </c>
      <c r="O9" s="31">
        <f>'Period 1'!O9+'Period 2'!O9+'Period 3'!O9</f>
        <v>0</v>
      </c>
      <c r="P9" s="31">
        <f>'Period 1'!P9+'Period 2'!P9+'Period 3'!P9</f>
        <v>0</v>
      </c>
      <c r="Q9" s="31">
        <f t="shared" si="0"/>
        <v>0</v>
      </c>
      <c r="R9" s="56">
        <f>(O9+O10)</f>
        <v>0</v>
      </c>
      <c r="S9" s="95">
        <f>(R9*L15)</f>
        <v>0</v>
      </c>
      <c r="T9" s="57">
        <f>SUM(R9:S9)</f>
        <v>0</v>
      </c>
    </row>
    <row r="10" spans="1:20" x14ac:dyDescent="0.2">
      <c r="A10" s="190">
        <f>'Period 1'!A10:F10</f>
        <v>0</v>
      </c>
      <c r="B10" s="191"/>
      <c r="C10" s="191"/>
      <c r="D10" s="191"/>
      <c r="E10" s="191"/>
      <c r="F10" s="192"/>
      <c r="G10" s="41"/>
      <c r="H10" s="30"/>
      <c r="I10" s="5" t="s">
        <v>6</v>
      </c>
      <c r="J10" s="5" t="s">
        <v>7</v>
      </c>
      <c r="K10" s="5"/>
      <c r="L10" s="6" t="s">
        <v>9</v>
      </c>
      <c r="M10" s="6"/>
      <c r="N10" s="31">
        <f>N9</f>
        <v>0</v>
      </c>
      <c r="O10" s="31">
        <f>'Period 1'!O10+'Period 2'!O10+'Period 3'!O10</f>
        <v>0</v>
      </c>
      <c r="P10" s="33"/>
      <c r="Q10" s="31">
        <f t="shared" si="0"/>
        <v>0</v>
      </c>
      <c r="R10" s="124"/>
      <c r="S10" s="96"/>
      <c r="T10" s="138"/>
    </row>
    <row r="11" spans="1:20" x14ac:dyDescent="0.2">
      <c r="A11" s="19" t="s">
        <v>13</v>
      </c>
      <c r="B11" s="2" t="s">
        <v>11</v>
      </c>
      <c r="C11" s="2"/>
      <c r="D11" s="2"/>
      <c r="E11" s="2"/>
      <c r="F11" s="2"/>
      <c r="G11" s="133">
        <f>'Period 1'!G11</f>
        <v>9</v>
      </c>
      <c r="H11" s="30"/>
      <c r="I11" s="5" t="s">
        <v>6</v>
      </c>
      <c r="J11" s="5" t="s">
        <v>7</v>
      </c>
      <c r="K11" s="5"/>
      <c r="L11" s="6" t="s">
        <v>8</v>
      </c>
      <c r="M11" s="6"/>
      <c r="N11" s="31">
        <f>'Period 1'!N11+'Period 2'!N11+'Period 3'!N11</f>
        <v>0</v>
      </c>
      <c r="O11" s="31">
        <f>'Period 1'!O11+'Period 2'!O11+'Period 3'!O11</f>
        <v>0</v>
      </c>
      <c r="P11" s="31">
        <f>'Period 1'!P11+'Period 2'!P11+'Period 3'!P11</f>
        <v>0</v>
      </c>
      <c r="Q11" s="31">
        <f t="shared" si="0"/>
        <v>0</v>
      </c>
      <c r="R11" s="56">
        <f>(O11+O12)</f>
        <v>0</v>
      </c>
      <c r="S11" s="95">
        <f>(R11*L15)</f>
        <v>0</v>
      </c>
      <c r="T11" s="57">
        <f>SUM(R11:S11)</f>
        <v>0</v>
      </c>
    </row>
    <row r="12" spans="1:20" x14ac:dyDescent="0.2">
      <c r="A12" s="190">
        <f>'Period 1'!A12:F12</f>
        <v>0</v>
      </c>
      <c r="B12" s="191"/>
      <c r="C12" s="191"/>
      <c r="D12" s="191"/>
      <c r="E12" s="191"/>
      <c r="F12" s="192"/>
      <c r="G12" s="41"/>
      <c r="H12" s="30"/>
      <c r="I12" s="5" t="s">
        <v>6</v>
      </c>
      <c r="J12" s="5" t="s">
        <v>7</v>
      </c>
      <c r="K12" s="5"/>
      <c r="L12" s="6" t="s">
        <v>9</v>
      </c>
      <c r="M12" s="6"/>
      <c r="N12" s="31">
        <f>N11</f>
        <v>0</v>
      </c>
      <c r="O12" s="31">
        <f>'Period 1'!O12+'Period 2'!O12+'Period 3'!O12</f>
        <v>0</v>
      </c>
      <c r="P12" s="33"/>
      <c r="Q12" s="31">
        <f t="shared" si="0"/>
        <v>0</v>
      </c>
      <c r="R12" s="124"/>
      <c r="S12" s="96"/>
      <c r="T12" s="138"/>
    </row>
    <row r="13" spans="1:20" x14ac:dyDescent="0.2">
      <c r="A13" s="19" t="s">
        <v>14</v>
      </c>
      <c r="B13" s="2" t="s">
        <v>11</v>
      </c>
      <c r="C13" s="2"/>
      <c r="D13" s="2"/>
      <c r="E13" s="2"/>
      <c r="F13" s="2"/>
      <c r="G13" s="133">
        <f>'Period 1'!G13</f>
        <v>9</v>
      </c>
      <c r="H13" s="30"/>
      <c r="I13" s="5" t="s">
        <v>6</v>
      </c>
      <c r="J13" s="5" t="s">
        <v>7</v>
      </c>
      <c r="K13" s="5"/>
      <c r="L13" s="6" t="s">
        <v>8</v>
      </c>
      <c r="M13" s="6"/>
      <c r="N13" s="31">
        <f>'Period 1'!N13+'Period 2'!N13+'Period 3'!N13</f>
        <v>0</v>
      </c>
      <c r="O13" s="31">
        <f>'Period 1'!O13+'Period 2'!O13+'Period 3'!O13</f>
        <v>0</v>
      </c>
      <c r="P13" s="31">
        <f>'Period 1'!P13+'Period 2'!P13+'Period 3'!P13</f>
        <v>0</v>
      </c>
      <c r="Q13" s="31">
        <f t="shared" si="0"/>
        <v>0</v>
      </c>
      <c r="R13" s="56">
        <f>(O13+O14)</f>
        <v>0</v>
      </c>
      <c r="S13" s="95">
        <f>(R13*L15)</f>
        <v>0</v>
      </c>
      <c r="T13" s="57">
        <f>SUM(R13:S13)</f>
        <v>0</v>
      </c>
    </row>
    <row r="14" spans="1:20" x14ac:dyDescent="0.2">
      <c r="A14" s="190">
        <f>'Period 1'!A14:F14</f>
        <v>0</v>
      </c>
      <c r="B14" s="191"/>
      <c r="C14" s="191"/>
      <c r="D14" s="191"/>
      <c r="E14" s="191"/>
      <c r="F14" s="192"/>
      <c r="G14" s="42"/>
      <c r="H14" s="30"/>
      <c r="I14" s="5" t="s">
        <v>6</v>
      </c>
      <c r="J14" s="5" t="s">
        <v>7</v>
      </c>
      <c r="K14" s="5"/>
      <c r="L14" s="6" t="s">
        <v>9</v>
      </c>
      <c r="M14" s="6"/>
      <c r="N14" s="31">
        <f>N13</f>
        <v>0</v>
      </c>
      <c r="O14" s="31">
        <f>'Period 1'!O14+'Period 2'!O14+'Period 3'!O14</f>
        <v>0</v>
      </c>
      <c r="P14" s="33"/>
      <c r="Q14" s="31">
        <f t="shared" si="0"/>
        <v>0</v>
      </c>
      <c r="R14" s="124"/>
      <c r="S14" s="96"/>
      <c r="T14" s="138"/>
    </row>
    <row r="15" spans="1:20" ht="13.5" thickBot="1" x14ac:dyDescent="0.25">
      <c r="A15" s="21" t="s">
        <v>15</v>
      </c>
      <c r="B15" s="10" t="s">
        <v>16</v>
      </c>
      <c r="C15" s="6"/>
      <c r="D15" s="11" t="s">
        <v>17</v>
      </c>
      <c r="E15" s="6" t="s">
        <v>18</v>
      </c>
      <c r="F15" s="6"/>
      <c r="G15" s="6"/>
      <c r="H15" s="6"/>
      <c r="I15" s="55" t="s">
        <v>94</v>
      </c>
      <c r="J15" s="55"/>
      <c r="K15" s="55"/>
      <c r="L15" s="144">
        <f>Fringe_Y1</f>
        <v>0.375</v>
      </c>
      <c r="M15" s="6"/>
      <c r="N15" s="129" t="s">
        <v>3</v>
      </c>
      <c r="O15" s="63">
        <f>SUM(O5:O14)</f>
        <v>0</v>
      </c>
      <c r="P15" s="31">
        <f>SUM(P5:P14)</f>
        <v>0</v>
      </c>
      <c r="Q15" s="31">
        <f>SUM(Q5:Q14)</f>
        <v>0</v>
      </c>
      <c r="R15" s="121">
        <f>SUM(R13,R11,R9,R7,R5)</f>
        <v>0</v>
      </c>
      <c r="S15" s="135">
        <f>SUM(S13,S11,S9,S7,S5)</f>
        <v>0</v>
      </c>
      <c r="T15" s="139">
        <f>T5+T7+T9+T11+T13</f>
        <v>0</v>
      </c>
    </row>
    <row r="16" spans="1:20" ht="13.5" thickBot="1" x14ac:dyDescent="0.25">
      <c r="A16" s="110" t="s">
        <v>19</v>
      </c>
      <c r="B16" s="111"/>
      <c r="C16" s="111"/>
      <c r="D16" s="111"/>
      <c r="E16" s="111"/>
      <c r="F16" s="111"/>
      <c r="G16" s="4"/>
      <c r="H16" s="4"/>
      <c r="I16" s="4"/>
      <c r="J16" s="4"/>
      <c r="K16" s="4"/>
      <c r="L16" s="4"/>
      <c r="M16" s="4"/>
      <c r="N16" s="72" t="s">
        <v>94</v>
      </c>
      <c r="O16" s="47"/>
      <c r="P16" s="33"/>
      <c r="Q16" s="33"/>
      <c r="R16" s="124"/>
      <c r="S16" s="96"/>
      <c r="T16" s="138"/>
    </row>
    <row r="17" spans="1:20" ht="12.95" customHeight="1" thickBot="1" x14ac:dyDescent="0.25">
      <c r="A17" s="21" t="s">
        <v>4</v>
      </c>
      <c r="B17" s="10" t="s">
        <v>16</v>
      </c>
      <c r="C17" s="6"/>
      <c r="D17" s="11" t="s">
        <v>17</v>
      </c>
      <c r="E17" s="6" t="s">
        <v>20</v>
      </c>
      <c r="F17" s="6"/>
      <c r="G17" s="6"/>
      <c r="H17" s="6"/>
      <c r="I17" s="50"/>
      <c r="J17" s="6"/>
      <c r="K17" s="4"/>
      <c r="L17" s="4"/>
      <c r="M17" s="4"/>
      <c r="N17" s="145">
        <f>'Period 1'!N17</f>
        <v>0.23400000000000001</v>
      </c>
      <c r="O17" s="29">
        <f>'Period 1'!O17+'Period 2'!O17+'Period 3'!O17</f>
        <v>0</v>
      </c>
      <c r="P17" s="31">
        <f>'Period 1'!P17+'Period 2'!P17+'Period 3'!P17</f>
        <v>0</v>
      </c>
      <c r="Q17" s="31">
        <f t="shared" ref="Q17:Q22" si="1">SUM(O17+P17)</f>
        <v>0</v>
      </c>
      <c r="R17" s="56">
        <f t="shared" ref="R17:R22" si="2">O17</f>
        <v>0</v>
      </c>
      <c r="S17" s="95">
        <f t="shared" ref="S17:S22" si="3">(R17*N17)</f>
        <v>0</v>
      </c>
      <c r="T17" s="57">
        <f t="shared" ref="T17:T22" si="4">SUM(R17:S17)</f>
        <v>0</v>
      </c>
    </row>
    <row r="18" spans="1:20" ht="12.95" customHeight="1" thickBot="1" x14ac:dyDescent="0.25">
      <c r="A18" s="21" t="s">
        <v>10</v>
      </c>
      <c r="B18" s="10" t="s">
        <v>16</v>
      </c>
      <c r="C18" s="6"/>
      <c r="D18" s="11" t="s">
        <v>17</v>
      </c>
      <c r="E18" s="6" t="s">
        <v>21</v>
      </c>
      <c r="F18" s="6"/>
      <c r="G18" s="6"/>
      <c r="H18" s="6"/>
      <c r="I18" s="6"/>
      <c r="J18" s="6"/>
      <c r="K18" s="4"/>
      <c r="L18" s="4"/>
      <c r="M18" s="50"/>
      <c r="N18" s="145">
        <f>'Period 1'!N18</f>
        <v>0.375</v>
      </c>
      <c r="O18" s="29">
        <f>'Period 1'!O18+'Period 2'!O18+'Period 3'!O18</f>
        <v>0</v>
      </c>
      <c r="P18" s="31">
        <f>'Period 1'!P18+'Period 2'!P18+'Period 3'!P18</f>
        <v>0</v>
      </c>
      <c r="Q18" s="31">
        <f t="shared" si="1"/>
        <v>0</v>
      </c>
      <c r="R18" s="56">
        <f t="shared" si="2"/>
        <v>0</v>
      </c>
      <c r="S18" s="95">
        <f t="shared" si="3"/>
        <v>0</v>
      </c>
      <c r="T18" s="57">
        <f t="shared" si="4"/>
        <v>0</v>
      </c>
    </row>
    <row r="19" spans="1:20" ht="12.95" customHeight="1" thickBot="1" x14ac:dyDescent="0.25">
      <c r="A19" s="21" t="s">
        <v>12</v>
      </c>
      <c r="B19" s="10" t="s">
        <v>16</v>
      </c>
      <c r="C19" s="6"/>
      <c r="D19" s="11" t="s">
        <v>17</v>
      </c>
      <c r="E19" s="6" t="s">
        <v>22</v>
      </c>
      <c r="F19" s="6"/>
      <c r="G19" s="6"/>
      <c r="H19" s="6"/>
      <c r="I19" s="50"/>
      <c r="J19" s="6"/>
      <c r="K19" s="4"/>
      <c r="L19" s="4"/>
      <c r="M19" s="4"/>
      <c r="N19" s="145">
        <f>'Period 1'!N19</f>
        <v>0.375</v>
      </c>
      <c r="O19" s="29">
        <f>'Period 1'!O19+'Period 2'!O19+'Period 3'!O19</f>
        <v>0</v>
      </c>
      <c r="P19" s="31">
        <f>'Period 1'!P19+'Period 2'!P19+'Period 3'!P19</f>
        <v>0</v>
      </c>
      <c r="Q19" s="31">
        <f t="shared" si="1"/>
        <v>0</v>
      </c>
      <c r="R19" s="56">
        <f t="shared" si="2"/>
        <v>0</v>
      </c>
      <c r="S19" s="95">
        <f t="shared" si="3"/>
        <v>0</v>
      </c>
      <c r="T19" s="57">
        <f t="shared" si="4"/>
        <v>0</v>
      </c>
    </row>
    <row r="20" spans="1:20" ht="12.95" customHeight="1" thickBot="1" x14ac:dyDescent="0.25">
      <c r="A20" s="21" t="s">
        <v>13</v>
      </c>
      <c r="B20" s="10" t="s">
        <v>16</v>
      </c>
      <c r="C20" s="6"/>
      <c r="D20" s="11" t="s">
        <v>17</v>
      </c>
      <c r="E20" s="6" t="s">
        <v>23</v>
      </c>
      <c r="F20" s="6"/>
      <c r="G20" s="6"/>
      <c r="H20" s="50"/>
      <c r="I20" s="6"/>
      <c r="J20" s="6"/>
      <c r="K20" s="4"/>
      <c r="L20" s="4"/>
      <c r="M20" s="4"/>
      <c r="N20" s="145">
        <f>'Period 1'!N20</f>
        <v>0.11899999999999999</v>
      </c>
      <c r="O20" s="29">
        <f>'Period 1'!O20+'Period 2'!O20+'Period 3'!O20</f>
        <v>0</v>
      </c>
      <c r="P20" s="31">
        <f>'Period 1'!P20+'Period 2'!P20+'Period 3'!P20</f>
        <v>0</v>
      </c>
      <c r="Q20" s="31">
        <f t="shared" si="1"/>
        <v>0</v>
      </c>
      <c r="R20" s="56">
        <f t="shared" si="2"/>
        <v>0</v>
      </c>
      <c r="S20" s="95">
        <f t="shared" si="3"/>
        <v>0</v>
      </c>
      <c r="T20" s="57">
        <f t="shared" si="4"/>
        <v>0</v>
      </c>
    </row>
    <row r="21" spans="1:20" ht="12.95" customHeight="1" thickBot="1" x14ac:dyDescent="0.25">
      <c r="A21" s="21" t="s">
        <v>14</v>
      </c>
      <c r="B21" s="10" t="s">
        <v>16</v>
      </c>
      <c r="C21" s="6"/>
      <c r="D21" s="11" t="s">
        <v>17</v>
      </c>
      <c r="E21" s="6" t="s">
        <v>24</v>
      </c>
      <c r="F21" s="6"/>
      <c r="G21" s="6"/>
      <c r="H21" s="50"/>
      <c r="I21" s="6"/>
      <c r="J21" s="6"/>
      <c r="K21" s="4"/>
      <c r="L21" s="4"/>
      <c r="M21" s="4"/>
      <c r="N21" s="145">
        <f>'Period 1'!N21</f>
        <v>7.0000000000000001E-3</v>
      </c>
      <c r="O21" s="29">
        <f>'Period 1'!O21+'Period 2'!O21+'Period 3'!O21</f>
        <v>0</v>
      </c>
      <c r="P21" s="31">
        <f>'Period 1'!P21+'Period 2'!P21+'Period 3'!P21</f>
        <v>0</v>
      </c>
      <c r="Q21" s="31">
        <f t="shared" si="1"/>
        <v>0</v>
      </c>
      <c r="R21" s="56">
        <f t="shared" si="2"/>
        <v>0</v>
      </c>
      <c r="S21" s="95">
        <f t="shared" si="3"/>
        <v>0</v>
      </c>
      <c r="T21" s="57">
        <f t="shared" si="4"/>
        <v>0</v>
      </c>
    </row>
    <row r="22" spans="1:20" ht="12.95" customHeight="1" thickBot="1" x14ac:dyDescent="0.25">
      <c r="A22" s="21" t="s">
        <v>15</v>
      </c>
      <c r="B22" s="10" t="s">
        <v>16</v>
      </c>
      <c r="C22" s="6"/>
      <c r="D22" s="11" t="s">
        <v>17</v>
      </c>
      <c r="E22" s="6" t="s">
        <v>25</v>
      </c>
      <c r="F22" s="6"/>
      <c r="G22" s="50"/>
      <c r="H22" s="6"/>
      <c r="I22" s="6"/>
      <c r="J22" s="6"/>
      <c r="K22" s="4"/>
      <c r="L22" s="4"/>
      <c r="M22" s="4"/>
      <c r="N22" s="145">
        <f>'Period 1'!N22</f>
        <v>0.375</v>
      </c>
      <c r="O22" s="29">
        <f>'Period 1'!O22+'Period 2'!O22+'Period 3'!O22</f>
        <v>0</v>
      </c>
      <c r="P22" s="31">
        <f>'Period 1'!P22+'Period 2'!P22+'Period 3'!P22</f>
        <v>0</v>
      </c>
      <c r="Q22" s="31">
        <f t="shared" si="1"/>
        <v>0</v>
      </c>
      <c r="R22" s="56">
        <f t="shared" si="2"/>
        <v>0</v>
      </c>
      <c r="S22" s="95">
        <f t="shared" si="3"/>
        <v>0</v>
      </c>
      <c r="T22" s="57">
        <f t="shared" si="4"/>
        <v>0</v>
      </c>
    </row>
    <row r="23" spans="1:20" ht="13.5" thickBot="1" x14ac:dyDescent="0.25">
      <c r="A23" s="23"/>
      <c r="B23" s="6"/>
      <c r="C23" s="58"/>
      <c r="D23" s="6"/>
      <c r="E23" s="6"/>
      <c r="F23" s="6"/>
      <c r="G23" s="6"/>
      <c r="H23" s="6"/>
      <c r="I23" s="6"/>
      <c r="J23" s="60" t="s">
        <v>26</v>
      </c>
      <c r="K23" s="71"/>
      <c r="L23" s="61"/>
      <c r="M23" s="61"/>
      <c r="N23" s="62"/>
      <c r="O23" s="63">
        <f>SUM(O15:O22)</f>
        <v>0</v>
      </c>
      <c r="P23" s="31">
        <f>SUM(P15:P22)</f>
        <v>0</v>
      </c>
      <c r="Q23" s="123">
        <f>SUM(Q15:Q22)</f>
        <v>0</v>
      </c>
      <c r="R23" s="125">
        <f>R15+R17+R18+R19+R20+R21+R22</f>
        <v>0</v>
      </c>
      <c r="S23" s="140">
        <f>S15+S17+S18+S19+S20+S21+S22</f>
        <v>0</v>
      </c>
      <c r="T23" s="141">
        <f>SUM(T15:T22)</f>
        <v>0</v>
      </c>
    </row>
    <row r="24" spans="1:20" x14ac:dyDescent="0.2">
      <c r="A24" s="110" t="s">
        <v>27</v>
      </c>
      <c r="B24" s="111"/>
      <c r="C24" s="111"/>
      <c r="D24" s="111"/>
      <c r="E24" s="111"/>
      <c r="F24" s="111"/>
      <c r="G24" s="50" t="s">
        <v>95</v>
      </c>
      <c r="H24" s="6"/>
      <c r="I24" s="6"/>
      <c r="J24" s="6"/>
      <c r="K24" s="6"/>
      <c r="L24" s="6"/>
      <c r="M24" s="6"/>
      <c r="N24" s="29"/>
      <c r="O24" s="63">
        <f>'Period 1'!O24+'Period 2'!O24+'Period 3'!O24</f>
        <v>0</v>
      </c>
      <c r="P24" s="31">
        <f>'Period 1'!P24+'Period 2'!P24+'Period 3'!P24</f>
        <v>0</v>
      </c>
      <c r="Q24" s="32">
        <f>SUM(O24+P24)</f>
        <v>0</v>
      </c>
    </row>
    <row r="25" spans="1:20" x14ac:dyDescent="0.2">
      <c r="A25" s="59"/>
      <c r="B25" s="71"/>
      <c r="C25" s="61"/>
      <c r="D25" s="61"/>
      <c r="E25" s="61"/>
      <c r="F25" s="61"/>
      <c r="G25" s="60" t="s">
        <v>134</v>
      </c>
      <c r="H25" s="61"/>
      <c r="I25" s="61"/>
      <c r="J25" s="61"/>
      <c r="K25" s="61"/>
      <c r="L25" s="61"/>
      <c r="M25" s="61"/>
      <c r="N25" s="62"/>
      <c r="O25" s="63">
        <f>SUM(O23:O24)</f>
        <v>0</v>
      </c>
      <c r="P25" s="31">
        <f>SUM(P23:P24)</f>
        <v>0</v>
      </c>
      <c r="Q25" s="32">
        <f>SUM(Q23:Q24)</f>
        <v>0</v>
      </c>
    </row>
    <row r="26" spans="1:20" x14ac:dyDescent="0.2">
      <c r="A26" s="112" t="s">
        <v>106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N26" s="12"/>
      <c r="O26" s="16"/>
      <c r="P26" s="16"/>
      <c r="Q26" s="25"/>
    </row>
    <row r="27" spans="1:20" x14ac:dyDescent="0.2">
      <c r="A27" s="24"/>
      <c r="B27" s="28"/>
      <c r="C27" s="51" t="s">
        <v>98</v>
      </c>
      <c r="D27" s="51"/>
      <c r="E27" s="51"/>
      <c r="F27" s="52"/>
      <c r="G27" s="163" t="s">
        <v>91</v>
      </c>
      <c r="H27" s="52"/>
      <c r="I27" s="52"/>
      <c r="J27" s="51" t="s">
        <v>98</v>
      </c>
      <c r="K27" s="52"/>
      <c r="L27" s="52"/>
      <c r="M27" s="52"/>
      <c r="N27" s="164" t="s">
        <v>91</v>
      </c>
      <c r="O27" s="46"/>
      <c r="P27" s="16"/>
      <c r="Q27" s="25"/>
    </row>
    <row r="28" spans="1:20" x14ac:dyDescent="0.2">
      <c r="A28" s="24"/>
      <c r="B28" s="1"/>
      <c r="C28" s="1"/>
      <c r="D28" s="1"/>
      <c r="E28" s="1"/>
      <c r="F28" s="28"/>
      <c r="G28" s="29"/>
      <c r="H28" s="28"/>
      <c r="I28" s="28"/>
      <c r="J28" s="4"/>
      <c r="K28" s="54"/>
      <c r="L28" s="54"/>
      <c r="M28" s="28"/>
      <c r="N28" s="29"/>
      <c r="O28" s="16"/>
      <c r="P28" s="16"/>
      <c r="Q28" s="25"/>
    </row>
    <row r="29" spans="1:20" x14ac:dyDescent="0.2">
      <c r="A29" s="24"/>
      <c r="B29" s="1"/>
      <c r="C29" s="1"/>
      <c r="D29" s="1"/>
      <c r="E29" s="1"/>
      <c r="F29" s="166" t="s">
        <v>142</v>
      </c>
      <c r="G29" s="29"/>
      <c r="H29" s="28"/>
      <c r="I29" s="28"/>
      <c r="J29" s="53"/>
      <c r="K29" s="53"/>
      <c r="L29" s="53"/>
      <c r="M29" s="28"/>
      <c r="N29" s="29"/>
      <c r="O29" s="16"/>
      <c r="P29" s="16"/>
      <c r="Q29" s="25"/>
    </row>
    <row r="30" spans="1:20" x14ac:dyDescent="0.2">
      <c r="A30" s="24"/>
      <c r="B30" s="53"/>
      <c r="C30" s="53"/>
      <c r="D30" s="53"/>
      <c r="E30" s="53"/>
      <c r="F30" s="28"/>
      <c r="G30" s="29"/>
      <c r="H30" s="28"/>
      <c r="I30" s="28"/>
      <c r="J30" s="53"/>
      <c r="K30" s="53"/>
      <c r="L30" s="53"/>
      <c r="M30" s="28"/>
      <c r="N30" s="29"/>
      <c r="O30" s="16"/>
      <c r="P30" s="16"/>
      <c r="Q30" s="25"/>
    </row>
    <row r="31" spans="1:20" x14ac:dyDescent="0.2">
      <c r="A31" s="24"/>
      <c r="B31" s="28"/>
      <c r="C31" s="28"/>
      <c r="D31" s="28"/>
      <c r="E31" s="28"/>
      <c r="G31" s="43"/>
      <c r="H31" s="28"/>
      <c r="I31" s="28"/>
      <c r="J31" s="28"/>
      <c r="K31" s="28"/>
      <c r="L31" s="28"/>
      <c r="M31" s="28"/>
      <c r="N31" s="43"/>
      <c r="O31" s="15"/>
      <c r="P31" s="15"/>
      <c r="Q31" s="22"/>
    </row>
    <row r="32" spans="1:20" x14ac:dyDescent="0.2">
      <c r="A32" s="4"/>
      <c r="B32" s="4"/>
      <c r="C32" s="4"/>
      <c r="D32" s="4"/>
      <c r="E32" s="4"/>
      <c r="F32" s="166"/>
      <c r="G32" s="4"/>
      <c r="H32" s="4"/>
      <c r="I32" s="4"/>
      <c r="J32" s="4"/>
      <c r="K32" s="60" t="s">
        <v>28</v>
      </c>
      <c r="L32" s="61"/>
      <c r="M32" s="61"/>
      <c r="N32" s="64"/>
      <c r="O32" s="65">
        <f>'Period 1'!O32+'Period 2'!O32+'Period 3'!O32</f>
        <v>0</v>
      </c>
      <c r="P32" s="31">
        <f>'Period 1'!P32+'Period 2'!P32+'Period 3'!P32</f>
        <v>0</v>
      </c>
      <c r="Q32" s="32">
        <f>SUM(O32+P32)</f>
        <v>0</v>
      </c>
    </row>
    <row r="33" spans="1:17" x14ac:dyDescent="0.2">
      <c r="A33" s="112" t="s">
        <v>29</v>
      </c>
      <c r="B33" s="113"/>
      <c r="C33" s="113"/>
      <c r="D33" s="113"/>
      <c r="E33" s="113"/>
      <c r="F33" s="2"/>
      <c r="G33" s="180" t="s">
        <v>92</v>
      </c>
      <c r="H33" s="165">
        <f>'Period 1'!H33+'Period 2'!H33+'Period 3'!H33</f>
        <v>0</v>
      </c>
      <c r="I33" s="2"/>
      <c r="J33" s="2"/>
      <c r="M33" s="2"/>
      <c r="N33" s="27"/>
      <c r="O33" s="70"/>
      <c r="P33" s="33"/>
      <c r="Q33" s="36"/>
    </row>
    <row r="34" spans="1:17" x14ac:dyDescent="0.2">
      <c r="A34" s="14"/>
      <c r="F34" s="2"/>
      <c r="G34" s="180" t="s">
        <v>93</v>
      </c>
      <c r="H34" s="165">
        <f>'Period 1'!H34+'Period 2'!H34+'Period 3'!H34</f>
        <v>0</v>
      </c>
      <c r="I34" s="2"/>
      <c r="J34" s="2"/>
      <c r="K34" s="27"/>
      <c r="L34" s="13"/>
      <c r="M34" s="2"/>
      <c r="N34" s="27"/>
      <c r="O34" s="67"/>
      <c r="P34" s="68"/>
      <c r="Q34" s="69">
        <f>SUM(O34+P34)</f>
        <v>0</v>
      </c>
    </row>
    <row r="35" spans="1:17" x14ac:dyDescent="0.2">
      <c r="A35" s="20"/>
      <c r="B35" s="54" t="s">
        <v>100</v>
      </c>
      <c r="C35" s="4"/>
      <c r="D35" s="4"/>
      <c r="E35" s="4"/>
      <c r="F35" s="6"/>
      <c r="G35" s="6"/>
      <c r="H35" s="8"/>
      <c r="I35" s="6"/>
      <c r="J35" s="6"/>
      <c r="K35" s="8"/>
      <c r="L35" s="4"/>
      <c r="M35" s="60" t="s">
        <v>96</v>
      </c>
      <c r="N35" s="66"/>
      <c r="O35" s="65">
        <f>'Period 1'!O35+'Period 2'!O35+'Period 3'!O35</f>
        <v>0</v>
      </c>
      <c r="P35" s="31">
        <f>'Period 1'!P35+'Period 2'!P35+'Period 3'!P35</f>
        <v>0</v>
      </c>
      <c r="Q35" s="32">
        <f>SUM(O35+P35)</f>
        <v>0</v>
      </c>
    </row>
    <row r="36" spans="1:17" x14ac:dyDescent="0.2">
      <c r="A36" s="112" t="s">
        <v>114</v>
      </c>
      <c r="B36" s="113"/>
      <c r="C36" s="113"/>
      <c r="D36" s="113"/>
      <c r="E36" s="113"/>
      <c r="F36" s="113"/>
      <c r="G36" s="113"/>
      <c r="H36" s="143"/>
      <c r="N36" s="12"/>
      <c r="O36" s="37"/>
      <c r="P36" s="37"/>
      <c r="Q36" s="38"/>
    </row>
    <row r="37" spans="1:17" x14ac:dyDescent="0.2">
      <c r="A37" s="48"/>
      <c r="F37" s="136" t="s">
        <v>112</v>
      </c>
      <c r="G37" s="113"/>
      <c r="H37" s="113"/>
      <c r="I37" s="113"/>
      <c r="J37" s="113"/>
      <c r="K37" s="113"/>
      <c r="L37" s="113"/>
      <c r="M37" s="113"/>
      <c r="N37" s="12"/>
      <c r="O37" s="37"/>
      <c r="P37" s="37"/>
      <c r="Q37" s="38"/>
    </row>
    <row r="38" spans="1:17" x14ac:dyDescent="0.2">
      <c r="A38" s="24" t="s">
        <v>30</v>
      </c>
      <c r="B38" s="28"/>
      <c r="C38" s="28"/>
      <c r="D38" s="28"/>
      <c r="E38" s="28"/>
      <c r="F38" s="28"/>
      <c r="G38" s="29">
        <f>'Period 1'!G38+'Period 2'!G38+'Period 3'!G38</f>
        <v>0</v>
      </c>
      <c r="H38" s="28"/>
      <c r="I38" s="28" t="s">
        <v>31</v>
      </c>
      <c r="J38" s="28"/>
      <c r="K38" s="28"/>
      <c r="L38" s="28"/>
      <c r="M38" s="28"/>
      <c r="N38" s="29">
        <f>'Period 1'!N38+'Period 2'!N38+'Period 3'!N38</f>
        <v>0</v>
      </c>
      <c r="O38" s="37"/>
      <c r="P38" s="37"/>
      <c r="Q38" s="38"/>
    </row>
    <row r="39" spans="1:17" x14ac:dyDescent="0.2">
      <c r="A39" s="24" t="s">
        <v>32</v>
      </c>
      <c r="B39" s="28"/>
      <c r="C39" s="28"/>
      <c r="D39" s="28"/>
      <c r="E39" s="28"/>
      <c r="F39" s="28"/>
      <c r="G39" s="29">
        <f>'Period 1'!G39+'Period 2'!G39+'Period 3'!G39</f>
        <v>0</v>
      </c>
      <c r="H39" s="28"/>
      <c r="I39" s="28" t="s">
        <v>33</v>
      </c>
      <c r="J39" s="28"/>
      <c r="K39" s="28"/>
      <c r="L39" s="28"/>
      <c r="M39" s="28"/>
      <c r="N39" s="29">
        <f>'Period 1'!N39+'Period 2'!N39+'Period 3'!N39</f>
        <v>0</v>
      </c>
      <c r="O39" s="33"/>
      <c r="P39" s="33"/>
      <c r="Q39" s="36"/>
    </row>
    <row r="40" spans="1:17" x14ac:dyDescent="0.2">
      <c r="A40" s="20"/>
      <c r="B40" s="10" t="s">
        <v>16</v>
      </c>
      <c r="C40" s="1"/>
      <c r="D40" s="1" t="s">
        <v>17</v>
      </c>
      <c r="E40" s="6" t="s">
        <v>74</v>
      </c>
      <c r="F40" s="4"/>
      <c r="G40" s="4"/>
      <c r="H40" s="4"/>
      <c r="I40" s="4"/>
      <c r="J40" s="4"/>
      <c r="K40" s="60" t="s">
        <v>109</v>
      </c>
      <c r="L40" s="60"/>
      <c r="M40" s="61"/>
      <c r="N40" s="73"/>
      <c r="O40" s="63">
        <f>'Period 1'!O40+'Period 2'!O40+'Period 3'!O40</f>
        <v>0</v>
      </c>
      <c r="P40" s="31">
        <f>'Period 1'!P40+'Period 2'!P40+'Period 3'!P40</f>
        <v>0</v>
      </c>
      <c r="Q40" s="32">
        <f>SUM(O40+P40)</f>
        <v>0</v>
      </c>
    </row>
    <row r="41" spans="1:17" x14ac:dyDescent="0.2">
      <c r="A41" s="110" t="s">
        <v>34</v>
      </c>
      <c r="B41" s="111"/>
      <c r="C41" s="111"/>
      <c r="D41" s="111"/>
      <c r="E41" s="111"/>
      <c r="F41" s="111"/>
      <c r="G41" s="4"/>
      <c r="H41" s="4"/>
      <c r="I41" s="4"/>
      <c r="J41" s="4"/>
      <c r="K41" s="4"/>
      <c r="L41" s="4"/>
      <c r="M41" s="4"/>
      <c r="N41" s="7"/>
      <c r="O41" s="37"/>
      <c r="P41" s="37"/>
      <c r="Q41" s="38"/>
    </row>
    <row r="42" spans="1:17" x14ac:dyDescent="0.2">
      <c r="A42" s="26" t="s">
        <v>35</v>
      </c>
      <c r="N42" s="12"/>
      <c r="O42" s="37"/>
      <c r="P42" s="37"/>
      <c r="Q42" s="38"/>
    </row>
    <row r="43" spans="1:17" x14ac:dyDescent="0.2">
      <c r="A43" s="26"/>
      <c r="C43" s="51" t="s">
        <v>98</v>
      </c>
      <c r="G43" s="51" t="s">
        <v>91</v>
      </c>
      <c r="J43" s="51"/>
      <c r="K43" s="51" t="s">
        <v>98</v>
      </c>
      <c r="N43" s="163" t="s">
        <v>91</v>
      </c>
      <c r="O43" s="37"/>
      <c r="P43" s="37"/>
      <c r="Q43" s="38"/>
    </row>
    <row r="44" spans="1:17" x14ac:dyDescent="0.2">
      <c r="A44" s="24"/>
      <c r="B44" s="28"/>
      <c r="C44" s="1"/>
      <c r="D44" s="1"/>
      <c r="E44" s="1"/>
      <c r="F44" s="28"/>
      <c r="G44" s="29"/>
      <c r="H44" s="28"/>
      <c r="I44" s="28"/>
      <c r="J44" s="28"/>
      <c r="K44" s="1"/>
      <c r="L44" s="1"/>
      <c r="M44" s="28"/>
      <c r="N44" s="29"/>
      <c r="O44" s="37"/>
      <c r="P44" s="37"/>
      <c r="Q44" s="38"/>
    </row>
    <row r="45" spans="1:17" x14ac:dyDescent="0.2">
      <c r="A45" s="24"/>
      <c r="B45" s="28"/>
      <c r="C45" s="53"/>
      <c r="D45" s="53"/>
      <c r="E45" s="53"/>
      <c r="F45" s="166" t="s">
        <v>142</v>
      </c>
      <c r="G45" s="29"/>
      <c r="H45" s="28"/>
      <c r="I45" s="28"/>
      <c r="J45" s="28"/>
      <c r="K45" s="1"/>
      <c r="L45" s="1"/>
      <c r="M45" s="28"/>
      <c r="N45" s="29"/>
      <c r="O45" s="33"/>
      <c r="P45" s="33"/>
      <c r="Q45" s="36"/>
    </row>
    <row r="46" spans="1:17" x14ac:dyDescent="0.2">
      <c r="A46" s="18"/>
      <c r="B46" s="1"/>
      <c r="C46" s="1"/>
      <c r="D46" s="1"/>
      <c r="E46" s="1"/>
      <c r="F46" s="1"/>
      <c r="G46" s="29"/>
      <c r="H46" s="1"/>
      <c r="I46" s="1"/>
      <c r="J46" s="1"/>
      <c r="K46" s="1"/>
      <c r="L46" s="1"/>
      <c r="M46" s="1"/>
      <c r="N46" s="74" t="s">
        <v>3</v>
      </c>
      <c r="O46" s="63">
        <f>'Period 1'!O46+'Period 2'!O46+'Period 3'!O46</f>
        <v>0</v>
      </c>
      <c r="P46" s="31">
        <f>'Period 1'!P46+'Period 2'!P46+'Period 3'!P46</f>
        <v>0</v>
      </c>
      <c r="Q46" s="32">
        <f t="shared" ref="Q46:Q50" si="5">SUM(O46+P46)</f>
        <v>0</v>
      </c>
    </row>
    <row r="47" spans="1:17" ht="12.95" customHeight="1" x14ac:dyDescent="0.2">
      <c r="A47" s="23" t="s">
        <v>36</v>
      </c>
      <c r="B47" s="4"/>
      <c r="C47" s="4"/>
      <c r="D47" s="4"/>
      <c r="E47" s="4"/>
      <c r="F47" s="4"/>
      <c r="G47" s="4"/>
      <c r="H47" s="4"/>
      <c r="I47" s="4"/>
      <c r="J47" s="4"/>
      <c r="K47" s="8"/>
      <c r="L47" s="9"/>
      <c r="M47" s="6"/>
      <c r="N47" s="44"/>
      <c r="O47" s="31">
        <f>'Period 1'!O47+'Period 2'!O47+'Period 3'!O47</f>
        <v>0</v>
      </c>
      <c r="P47" s="31">
        <f>'Period 1'!P47+'Period 2'!P47+'Period 3'!P47</f>
        <v>0</v>
      </c>
      <c r="Q47" s="32">
        <f t="shared" si="5"/>
        <v>0</v>
      </c>
    </row>
    <row r="48" spans="1:17" ht="12.95" customHeight="1" x14ac:dyDescent="0.2">
      <c r="A48" s="23" t="s">
        <v>37</v>
      </c>
      <c r="B48" s="4"/>
      <c r="C48" s="4"/>
      <c r="D48" s="4"/>
      <c r="E48" s="4"/>
      <c r="F48" s="4"/>
      <c r="G48" s="102" t="s">
        <v>115</v>
      </c>
      <c r="H48" s="104"/>
      <c r="I48" s="104"/>
      <c r="J48" s="104"/>
      <c r="K48" s="106"/>
      <c r="L48" s="137"/>
      <c r="M48" s="104"/>
      <c r="N48" s="106"/>
      <c r="O48" s="31">
        <f>'Period 1'!O48+'Period 2'!O48+'Period 3'!O48</f>
        <v>0</v>
      </c>
      <c r="P48" s="31">
        <f>'Period 1'!P48+'Period 2'!P48+'Period 3'!P48</f>
        <v>0</v>
      </c>
      <c r="Q48" s="32">
        <f t="shared" si="5"/>
        <v>0</v>
      </c>
    </row>
    <row r="49" spans="1:17" ht="12.95" customHeight="1" thickBot="1" x14ac:dyDescent="0.25">
      <c r="A49" s="23" t="s">
        <v>38</v>
      </c>
      <c r="B49" s="4"/>
      <c r="C49" s="4"/>
      <c r="D49" s="4"/>
      <c r="E49" s="4"/>
      <c r="F49" s="4"/>
      <c r="G49" s="6"/>
      <c r="H49" s="8"/>
      <c r="I49" s="6"/>
      <c r="J49" s="6"/>
      <c r="K49" s="6"/>
      <c r="L49" s="6"/>
      <c r="M49" s="6"/>
      <c r="N49" s="27"/>
      <c r="O49" s="31">
        <f>'Period 1'!O49+'Period 2'!O49+'Period 3'!O49</f>
        <v>0</v>
      </c>
      <c r="P49" s="31">
        <f>'Period 1'!P49+'Period 2'!P49+'Period 3'!P49</f>
        <v>0</v>
      </c>
      <c r="Q49" s="32">
        <f t="shared" si="5"/>
        <v>0</v>
      </c>
    </row>
    <row r="50" spans="1:17" ht="12.95" customHeight="1" thickBot="1" x14ac:dyDescent="0.25">
      <c r="A50" s="23" t="s">
        <v>39</v>
      </c>
      <c r="B50" s="4"/>
      <c r="C50" s="4"/>
      <c r="D50" s="4"/>
      <c r="E50" s="4"/>
      <c r="F50" s="4"/>
      <c r="G50" s="6"/>
      <c r="H50" s="102"/>
      <c r="I50" s="104"/>
      <c r="J50" s="104"/>
      <c r="K50" s="104"/>
      <c r="L50" s="104"/>
      <c r="M50" s="128" t="s">
        <v>113</v>
      </c>
      <c r="N50" s="49">
        <f>'Period 1'!N50+'Period 2'!N50+'Period 3'!N50</f>
        <v>0</v>
      </c>
      <c r="O50" s="29">
        <f>'Period 1'!O50+'Period 2'!O50+'Period 3'!O50</f>
        <v>0</v>
      </c>
      <c r="P50" s="31">
        <f>'Period 1'!P50+'Period 2'!P50+'Period 3'!P50</f>
        <v>0</v>
      </c>
      <c r="Q50" s="32">
        <f t="shared" si="5"/>
        <v>0</v>
      </c>
    </row>
    <row r="51" spans="1:17" ht="12.95" customHeight="1" x14ac:dyDescent="0.25">
      <c r="A51" s="26" t="s">
        <v>121</v>
      </c>
      <c r="E51" s="17"/>
      <c r="F51" s="109"/>
      <c r="G51" s="150"/>
      <c r="H51" s="149"/>
      <c r="I51" s="151"/>
      <c r="J51" s="134"/>
      <c r="K51" s="134"/>
      <c r="L51" s="134"/>
      <c r="M51" s="113"/>
      <c r="N51" s="154" t="s">
        <v>129</v>
      </c>
      <c r="O51" s="70"/>
      <c r="P51" s="33"/>
      <c r="Q51" s="36"/>
    </row>
    <row r="52" spans="1:17" ht="12.95" customHeight="1" thickBot="1" x14ac:dyDescent="0.3">
      <c r="A52" s="2"/>
      <c r="F52" s="113"/>
      <c r="G52" s="152"/>
      <c r="H52" s="148"/>
      <c r="I52" s="151"/>
      <c r="J52" s="134"/>
      <c r="K52" s="134"/>
      <c r="L52" s="134"/>
      <c r="M52" s="113"/>
      <c r="N52" s="155" t="s">
        <v>128</v>
      </c>
      <c r="O52" s="33"/>
      <c r="P52" s="69"/>
      <c r="Q52" s="101"/>
    </row>
    <row r="53" spans="1:17" ht="12.95" customHeight="1" thickBot="1" x14ac:dyDescent="0.25">
      <c r="A53" s="2"/>
      <c r="F53" s="113"/>
      <c r="G53" s="152"/>
      <c r="H53" s="148"/>
      <c r="I53" s="151"/>
      <c r="J53" s="134"/>
      <c r="K53" s="134"/>
      <c r="L53" s="134"/>
      <c r="M53" s="158" t="s">
        <v>131</v>
      </c>
      <c r="N53" s="170">
        <f>'Period 1'!N53+'Period 2'!N53+'Period 3'!N53</f>
        <v>0</v>
      </c>
      <c r="O53" s="169">
        <f>'Period 1'!O53+'Period 2'!O53+'Period 3'!O53</f>
        <v>0</v>
      </c>
      <c r="P53" s="169">
        <f>'Period 1'!P53+'Period 2'!P53+'Period 3'!P53</f>
        <v>0</v>
      </c>
      <c r="Q53" s="32">
        <f>O53+P53</f>
        <v>0</v>
      </c>
    </row>
    <row r="54" spans="1:17" ht="12.95" customHeight="1" x14ac:dyDescent="0.2">
      <c r="A54" s="23" t="s">
        <v>122</v>
      </c>
      <c r="B54" s="4"/>
      <c r="C54" s="4"/>
      <c r="D54" s="4"/>
      <c r="E54" s="4"/>
      <c r="F54" s="156"/>
      <c r="G54" s="111"/>
      <c r="H54" s="106"/>
      <c r="I54" s="127"/>
      <c r="J54" s="104"/>
      <c r="K54" s="104"/>
      <c r="L54" s="104"/>
      <c r="M54" s="128"/>
      <c r="N54" s="128" t="s">
        <v>130</v>
      </c>
      <c r="O54" s="147">
        <f>'Period 1'!O54+'Period 2'!O54+'Period 3'!O54</f>
        <v>0</v>
      </c>
      <c r="P54" s="169">
        <f>'Period 1'!P54+'Period 2'!P54+'Period 3'!P54</f>
        <v>0</v>
      </c>
      <c r="Q54" s="32">
        <f t="shared" ref="Q54" si="6">SUM(O54+P54)</f>
        <v>0</v>
      </c>
    </row>
    <row r="55" spans="1:17" x14ac:dyDescent="0.2">
      <c r="A55" s="26" t="s">
        <v>40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7"/>
      <c r="O55" s="70"/>
      <c r="P55" s="33"/>
      <c r="Q55" s="36"/>
    </row>
    <row r="56" spans="1:17" x14ac:dyDescent="0.2">
      <c r="A56" s="26"/>
      <c r="B56" s="2"/>
      <c r="C56" s="51" t="s">
        <v>98</v>
      </c>
      <c r="G56" s="51" t="s">
        <v>91</v>
      </c>
      <c r="H56" s="2"/>
      <c r="I56" s="2"/>
      <c r="J56" s="2"/>
      <c r="K56" s="51" t="s">
        <v>98</v>
      </c>
      <c r="N56" s="51" t="s">
        <v>91</v>
      </c>
      <c r="O56" s="33"/>
      <c r="P56" s="36"/>
      <c r="Q56" s="101"/>
    </row>
    <row r="57" spans="1:17" x14ac:dyDescent="0.2">
      <c r="A57" s="26"/>
      <c r="B57" s="28"/>
      <c r="C57" s="1"/>
      <c r="D57" s="1"/>
      <c r="E57" s="1"/>
      <c r="F57" s="166" t="s">
        <v>142</v>
      </c>
      <c r="G57" s="29"/>
      <c r="H57" s="28"/>
      <c r="I57" s="28"/>
      <c r="J57" s="28"/>
      <c r="K57" s="1"/>
      <c r="L57" s="1"/>
      <c r="M57" s="28"/>
      <c r="N57" s="181"/>
      <c r="O57" s="33"/>
      <c r="P57" s="33"/>
      <c r="Q57" s="36"/>
    </row>
    <row r="58" spans="1:17" x14ac:dyDescent="0.2">
      <c r="A58" s="26"/>
      <c r="B58" s="28"/>
      <c r="C58" s="53"/>
      <c r="D58" s="53"/>
      <c r="E58" s="53"/>
      <c r="F58" s="28"/>
      <c r="G58" s="29"/>
      <c r="H58" s="28"/>
      <c r="I58" s="28"/>
      <c r="J58" s="28"/>
      <c r="K58" s="53"/>
      <c r="L58" s="53"/>
      <c r="M58" s="28"/>
      <c r="N58" s="169"/>
      <c r="O58" s="33"/>
      <c r="P58" s="33"/>
      <c r="Q58" s="36"/>
    </row>
    <row r="59" spans="1:17" x14ac:dyDescent="0.2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4" t="s">
        <v>3</v>
      </c>
      <c r="O59" s="63">
        <f>'Period 1'!O59+'Period 2'!O59+'Period 3'!O59</f>
        <v>0</v>
      </c>
      <c r="P59" s="31">
        <f>'Period 1'!P59+'Period 2'!P59+'Period 3'!P59</f>
        <v>0</v>
      </c>
      <c r="Q59" s="32">
        <f>SUM(O59+P59)</f>
        <v>0</v>
      </c>
    </row>
    <row r="60" spans="1:17" ht="13.5" thickBot="1" x14ac:dyDescent="0.25">
      <c r="A60" s="14"/>
      <c r="B60" s="17"/>
      <c r="J60" s="89" t="s">
        <v>104</v>
      </c>
      <c r="K60" s="90"/>
      <c r="L60" s="90"/>
      <c r="M60" s="90"/>
      <c r="N60" s="91"/>
      <c r="O60" s="92">
        <f>SUM(O46:O59)</f>
        <v>0</v>
      </c>
      <c r="P60" s="34">
        <f>SUM(P46:P59)</f>
        <v>0</v>
      </c>
      <c r="Q60" s="35">
        <f>SUM(Q46:Q59)</f>
        <v>0</v>
      </c>
    </row>
    <row r="61" spans="1:17" ht="13.5" thickBot="1" x14ac:dyDescent="0.25">
      <c r="A61" s="117" t="s">
        <v>41</v>
      </c>
      <c r="B61" s="118"/>
      <c r="C61" s="118"/>
      <c r="D61" s="118"/>
      <c r="E61" s="118"/>
      <c r="F61" s="118"/>
      <c r="G61" s="118"/>
      <c r="H61" s="118"/>
      <c r="I61" s="85"/>
      <c r="J61" s="85"/>
      <c r="K61" s="85"/>
      <c r="L61" s="85"/>
      <c r="M61" s="85"/>
      <c r="N61" s="86"/>
      <c r="O61" s="108">
        <f>SUM(O25+O32+O35+O40+O60)</f>
        <v>0</v>
      </c>
      <c r="P61" s="87">
        <f>SUM(P25+P32+P35+P40+P60)</f>
        <v>0</v>
      </c>
      <c r="Q61" s="88">
        <f>SUM(Q25+Q32+Q34+Q35+Q40+Q60)</f>
        <v>0</v>
      </c>
    </row>
    <row r="62" spans="1:17" x14ac:dyDescent="0.2">
      <c r="A62" s="75" t="s">
        <v>42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7" t="s">
        <v>136</v>
      </c>
      <c r="M62" s="77"/>
      <c r="N62" s="78">
        <f>SUM(O61-(O32+O40+O50+O53+O54))+N50</f>
        <v>0</v>
      </c>
      <c r="O62" s="79"/>
      <c r="P62" s="93">
        <f>'Period 1'!P62+'Period 2'!P62+'Period 3'!P62</f>
        <v>0</v>
      </c>
      <c r="Q62" s="94">
        <f>P62</f>
        <v>0</v>
      </c>
    </row>
    <row r="63" spans="1:17" ht="13.5" thickBot="1" x14ac:dyDescent="0.25">
      <c r="A63" s="80"/>
      <c r="B63" s="185">
        <f>IDC_Y1</f>
        <v>0.55000000000000004</v>
      </c>
      <c r="C63" s="185"/>
      <c r="D63" s="185"/>
      <c r="E63" s="185"/>
      <c r="F63" s="185"/>
      <c r="G63" s="81"/>
      <c r="H63" s="81"/>
      <c r="I63" s="81"/>
      <c r="J63" s="81"/>
      <c r="K63" s="81"/>
      <c r="L63" s="82"/>
      <c r="M63" s="82"/>
      <c r="N63" s="168"/>
      <c r="O63" s="107">
        <f>'Period 1'!O63+'Period 2'!O63+'Period 3'!O63</f>
        <v>0</v>
      </c>
      <c r="P63" s="83">
        <f>'Period 1'!P63+'Period 2'!P63+'Period 3'!P63</f>
        <v>0</v>
      </c>
      <c r="Q63" s="84">
        <f>SUM(O63+P63)</f>
        <v>0</v>
      </c>
    </row>
    <row r="64" spans="1:17" ht="13.5" thickBot="1" x14ac:dyDescent="0.25">
      <c r="A64" s="117" t="s">
        <v>116</v>
      </c>
      <c r="B64" s="118"/>
      <c r="C64" s="118"/>
      <c r="D64" s="118"/>
      <c r="E64" s="118"/>
      <c r="F64" s="118"/>
      <c r="G64" s="118"/>
      <c r="H64" s="85"/>
      <c r="I64" s="85"/>
      <c r="J64" s="85"/>
      <c r="K64" s="85"/>
      <c r="L64" s="85"/>
      <c r="M64" s="85"/>
      <c r="N64" s="86"/>
      <c r="O64" s="108">
        <f>SUM(O61:O63)</f>
        <v>0</v>
      </c>
      <c r="P64" s="87">
        <f>SUM(P61:P63)</f>
        <v>0</v>
      </c>
      <c r="Q64" s="88">
        <f>SUM(Q61:Q63)</f>
        <v>0</v>
      </c>
    </row>
    <row r="65" spans="1:17" x14ac:dyDescent="0.2">
      <c r="A65" s="2"/>
    </row>
    <row r="66" spans="1:17" x14ac:dyDescent="0.2">
      <c r="A66" s="2" t="s">
        <v>43</v>
      </c>
      <c r="Q66" s="45" t="str">
        <f>'Period 1'!Q66</f>
        <v>Revised 7/2/2020</v>
      </c>
    </row>
    <row r="69" spans="1:17" x14ac:dyDescent="0.2">
      <c r="A69" s="130"/>
      <c r="B69" s="131"/>
      <c r="C69" s="132"/>
      <c r="D69" t="s">
        <v>110</v>
      </c>
    </row>
  </sheetData>
  <mergeCells count="11">
    <mergeCell ref="A14:F14"/>
    <mergeCell ref="B63:F63"/>
    <mergeCell ref="H3:J3"/>
    <mergeCell ref="K3:L3"/>
    <mergeCell ref="M3:N3"/>
    <mergeCell ref="A6:F6"/>
    <mergeCell ref="A8:F8"/>
    <mergeCell ref="A10:F10"/>
    <mergeCell ref="A12:F12"/>
    <mergeCell ref="A4:F4"/>
    <mergeCell ref="H4:M4"/>
  </mergeCells>
  <pageMargins left="0.25" right="0.25" top="0.75" bottom="0.75" header="0.3" footer="0.3"/>
  <pageSetup scale="75" orientation="portrait" r:id="rId1"/>
  <ignoredErrors>
    <ignoredError sqref="Q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G39"/>
  <sheetViews>
    <sheetView topLeftCell="A22" workbookViewId="0">
      <selection activeCell="K33" sqref="K33"/>
    </sheetView>
  </sheetViews>
  <sheetFormatPr defaultRowHeight="12.75" x14ac:dyDescent="0.2"/>
  <cols>
    <col min="1" max="1" width="15.85546875" customWidth="1"/>
  </cols>
  <sheetData>
    <row r="3" spans="1:7" x14ac:dyDescent="0.2">
      <c r="E3" s="51" t="s">
        <v>83</v>
      </c>
      <c r="G3" s="51" t="s">
        <v>0</v>
      </c>
    </row>
    <row r="4" spans="1:7" x14ac:dyDescent="0.2">
      <c r="A4" t="s">
        <v>44</v>
      </c>
      <c r="B4">
        <v>0.375</v>
      </c>
      <c r="D4" s="51" t="s">
        <v>69</v>
      </c>
      <c r="E4">
        <v>0.55000000000000004</v>
      </c>
      <c r="G4">
        <v>0.55000000000000004</v>
      </c>
    </row>
    <row r="5" spans="1:7" x14ac:dyDescent="0.2">
      <c r="A5" t="s">
        <v>75</v>
      </c>
      <c r="B5">
        <v>0.23400000000000001</v>
      </c>
      <c r="D5" s="51" t="s">
        <v>70</v>
      </c>
      <c r="E5">
        <v>0.55000000000000004</v>
      </c>
      <c r="G5">
        <v>0.55000000000000004</v>
      </c>
    </row>
    <row r="6" spans="1:7" x14ac:dyDescent="0.2">
      <c r="A6" t="s">
        <v>45</v>
      </c>
      <c r="B6">
        <v>0.11899999999999999</v>
      </c>
      <c r="D6" s="51" t="s">
        <v>71</v>
      </c>
      <c r="E6">
        <v>0.55000000000000004</v>
      </c>
      <c r="G6" s="52">
        <v>0.55000000000000004</v>
      </c>
    </row>
    <row r="7" spans="1:7" x14ac:dyDescent="0.2">
      <c r="A7" s="171" t="s">
        <v>59</v>
      </c>
      <c r="B7" s="171">
        <v>1051</v>
      </c>
      <c r="D7" s="51" t="s">
        <v>72</v>
      </c>
      <c r="E7">
        <v>0.55000000000000004</v>
      </c>
      <c r="G7">
        <v>0.55000000000000004</v>
      </c>
    </row>
    <row r="8" spans="1:7" x14ac:dyDescent="0.2">
      <c r="A8" t="s">
        <v>60</v>
      </c>
      <c r="B8">
        <v>0</v>
      </c>
      <c r="D8" s="51" t="s">
        <v>73</v>
      </c>
      <c r="E8">
        <v>0.55000000000000004</v>
      </c>
      <c r="G8">
        <v>0.55000000000000004</v>
      </c>
    </row>
    <row r="9" spans="1:7" x14ac:dyDescent="0.2">
      <c r="A9" t="s">
        <v>46</v>
      </c>
      <c r="B9">
        <v>7.0000000000000001E-3</v>
      </c>
    </row>
    <row r="10" spans="1:7" x14ac:dyDescent="0.2">
      <c r="A10" t="s">
        <v>47</v>
      </c>
      <c r="B10">
        <v>0.375</v>
      </c>
    </row>
    <row r="11" spans="1:7" x14ac:dyDescent="0.2">
      <c r="A11" t="s">
        <v>76</v>
      </c>
      <c r="B11">
        <v>0.23400000000000001</v>
      </c>
      <c r="F11" s="52" t="s">
        <v>84</v>
      </c>
    </row>
    <row r="12" spans="1:7" x14ac:dyDescent="0.2">
      <c r="A12" t="s">
        <v>48</v>
      </c>
      <c r="B12">
        <v>0.11899999999999999</v>
      </c>
      <c r="E12" s="52" t="s">
        <v>85</v>
      </c>
      <c r="G12">
        <f>G4-IDC_Y1</f>
        <v>0</v>
      </c>
    </row>
    <row r="13" spans="1:7" x14ac:dyDescent="0.2">
      <c r="A13" s="171" t="s">
        <v>61</v>
      </c>
      <c r="B13" s="171">
        <v>1051</v>
      </c>
      <c r="E13" s="52" t="s">
        <v>86</v>
      </c>
      <c r="G13">
        <f>G5-IDC_Y2</f>
        <v>0</v>
      </c>
    </row>
    <row r="14" spans="1:7" x14ac:dyDescent="0.2">
      <c r="A14" t="s">
        <v>62</v>
      </c>
      <c r="B14">
        <v>0</v>
      </c>
      <c r="E14" s="52" t="s">
        <v>87</v>
      </c>
      <c r="G14">
        <f>G6-IDC_Y3</f>
        <v>0</v>
      </c>
    </row>
    <row r="15" spans="1:7" x14ac:dyDescent="0.2">
      <c r="A15" t="s">
        <v>49</v>
      </c>
      <c r="B15">
        <v>7.0000000000000001E-3</v>
      </c>
      <c r="E15" s="52" t="s">
        <v>88</v>
      </c>
      <c r="G15">
        <f>G7-IDC_Y4</f>
        <v>0</v>
      </c>
    </row>
    <row r="16" spans="1:7" x14ac:dyDescent="0.2">
      <c r="A16" t="s">
        <v>50</v>
      </c>
      <c r="B16">
        <v>0.375</v>
      </c>
      <c r="E16" s="52" t="s">
        <v>89</v>
      </c>
      <c r="G16">
        <f>G8-IDC_Y5</f>
        <v>0</v>
      </c>
    </row>
    <row r="17" spans="1:7" x14ac:dyDescent="0.2">
      <c r="A17" t="s">
        <v>79</v>
      </c>
      <c r="B17">
        <v>0.23400000000000001</v>
      </c>
    </row>
    <row r="18" spans="1:7" x14ac:dyDescent="0.2">
      <c r="A18" t="s">
        <v>51</v>
      </c>
      <c r="B18">
        <v>0.11899999999999999</v>
      </c>
    </row>
    <row r="19" spans="1:7" x14ac:dyDescent="0.2">
      <c r="A19" s="171" t="s">
        <v>63</v>
      </c>
      <c r="B19" s="171">
        <v>1051</v>
      </c>
      <c r="D19" s="51" t="s">
        <v>90</v>
      </c>
    </row>
    <row r="20" spans="1:7" x14ac:dyDescent="0.2">
      <c r="A20" t="s">
        <v>64</v>
      </c>
      <c r="B20">
        <v>0</v>
      </c>
      <c r="E20">
        <v>0.34300000000000003</v>
      </c>
    </row>
    <row r="21" spans="1:7" x14ac:dyDescent="0.2">
      <c r="A21" t="s">
        <v>52</v>
      </c>
      <c r="B21">
        <v>7.0000000000000001E-3</v>
      </c>
    </row>
    <row r="22" spans="1:7" x14ac:dyDescent="0.2">
      <c r="A22" t="s">
        <v>53</v>
      </c>
    </row>
    <row r="23" spans="1:7" x14ac:dyDescent="0.2">
      <c r="A23" t="s">
        <v>77</v>
      </c>
    </row>
    <row r="24" spans="1:7" x14ac:dyDescent="0.2">
      <c r="A24" t="s">
        <v>54</v>
      </c>
      <c r="D24" s="153" t="s">
        <v>133</v>
      </c>
    </row>
    <row r="25" spans="1:7" ht="12.75" customHeight="1" x14ac:dyDescent="0.2">
      <c r="A25" s="171" t="s">
        <v>65</v>
      </c>
      <c r="B25" s="171"/>
      <c r="D25" s="153" t="s">
        <v>123</v>
      </c>
    </row>
    <row r="26" spans="1:7" x14ac:dyDescent="0.2">
      <c r="A26" t="s">
        <v>66</v>
      </c>
      <c r="D26" s="153" t="s">
        <v>124</v>
      </c>
    </row>
    <row r="27" spans="1:7" x14ac:dyDescent="0.2">
      <c r="A27" t="s">
        <v>55</v>
      </c>
      <c r="D27" s="153" t="s">
        <v>125</v>
      </c>
    </row>
    <row r="28" spans="1:7" x14ac:dyDescent="0.2">
      <c r="A28" t="s">
        <v>56</v>
      </c>
      <c r="D28" s="153" t="s">
        <v>126</v>
      </c>
    </row>
    <row r="29" spans="1:7" x14ac:dyDescent="0.2">
      <c r="A29" t="s">
        <v>78</v>
      </c>
      <c r="D29" s="153" t="s">
        <v>127</v>
      </c>
    </row>
    <row r="30" spans="1:7" ht="12.75" customHeight="1" x14ac:dyDescent="0.2">
      <c r="A30" t="s">
        <v>57</v>
      </c>
    </row>
    <row r="31" spans="1:7" x14ac:dyDescent="0.2">
      <c r="A31" s="171" t="s">
        <v>67</v>
      </c>
      <c r="B31" s="171"/>
      <c r="D31" s="161" t="s">
        <v>143</v>
      </c>
      <c r="E31" s="160"/>
      <c r="F31" s="160"/>
      <c r="G31" s="195" t="s">
        <v>144</v>
      </c>
    </row>
    <row r="32" spans="1:7" x14ac:dyDescent="0.2">
      <c r="A32" t="s">
        <v>68</v>
      </c>
      <c r="D32" s="161"/>
      <c r="E32" s="161"/>
      <c r="G32" s="195"/>
    </row>
    <row r="33" spans="1:7" x14ac:dyDescent="0.2">
      <c r="A33" t="s">
        <v>58</v>
      </c>
      <c r="D33" s="161" t="s">
        <v>132</v>
      </c>
      <c r="E33" s="161"/>
      <c r="G33" s="184">
        <v>1051</v>
      </c>
    </row>
    <row r="34" spans="1:7" x14ac:dyDescent="0.2">
      <c r="D34" s="161"/>
      <c r="E34" s="161"/>
      <c r="G34" s="159"/>
    </row>
    <row r="35" spans="1:7" x14ac:dyDescent="0.2">
      <c r="D35" t="s">
        <v>137</v>
      </c>
    </row>
    <row r="36" spans="1:7" x14ac:dyDescent="0.2">
      <c r="D36" t="s">
        <v>138</v>
      </c>
    </row>
    <row r="37" spans="1:7" x14ac:dyDescent="0.2">
      <c r="D37" s="161"/>
      <c r="E37" s="161"/>
      <c r="G37" s="161"/>
    </row>
    <row r="39" spans="1:7" x14ac:dyDescent="0.2">
      <c r="D39" s="172"/>
    </row>
  </sheetData>
  <mergeCells count="1">
    <mergeCell ref="G31:G32"/>
  </mergeCells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42</vt:i4>
      </vt:variant>
    </vt:vector>
  </HeadingPairs>
  <TitlesOfParts>
    <vt:vector size="47" baseType="lpstr">
      <vt:lpstr>Period 1</vt:lpstr>
      <vt:lpstr>Period 2</vt:lpstr>
      <vt:lpstr>Period 3</vt:lpstr>
      <vt:lpstr>Cumulative</vt:lpstr>
      <vt:lpstr>Rates</vt:lpstr>
      <vt:lpstr>_End1</vt:lpstr>
      <vt:lpstr>Begin1</vt:lpstr>
      <vt:lpstr>Fringe_Y1</vt:lpstr>
      <vt:lpstr>Fringe_Y2</vt:lpstr>
      <vt:lpstr>Fringe_Y3</vt:lpstr>
      <vt:lpstr>Fringe_Y4</vt:lpstr>
      <vt:lpstr>Fringe_Y5</vt:lpstr>
      <vt:lpstr>FringeGrad_Y1</vt:lpstr>
      <vt:lpstr>FringeGrad_Y2</vt:lpstr>
      <vt:lpstr>FringeGrad_Y3</vt:lpstr>
      <vt:lpstr>FringeGrad_Y4</vt:lpstr>
      <vt:lpstr>FringeGrad_Y5</vt:lpstr>
      <vt:lpstr>FringePD_Y1</vt:lpstr>
      <vt:lpstr>FringePD_Y2</vt:lpstr>
      <vt:lpstr>FringePD_Y3</vt:lpstr>
      <vt:lpstr>FringePD_Y4</vt:lpstr>
      <vt:lpstr>FringePD_Y5</vt:lpstr>
      <vt:lpstr>FringePD_Yr1</vt:lpstr>
      <vt:lpstr>FringePD_Yr2</vt:lpstr>
      <vt:lpstr>FringePD_Yr3</vt:lpstr>
      <vt:lpstr>FringePD_Yr4</vt:lpstr>
      <vt:lpstr>FringePD_Yr5</vt:lpstr>
      <vt:lpstr>FringeUnderG_Y1</vt:lpstr>
      <vt:lpstr>FringeUnderG_Y2</vt:lpstr>
      <vt:lpstr>FringeUnderG_Y3</vt:lpstr>
      <vt:lpstr>FringeUnderG_Y4</vt:lpstr>
      <vt:lpstr>FringeUnderG_Y5</vt:lpstr>
      <vt:lpstr>GS1_Y1</vt:lpstr>
      <vt:lpstr>GS1_Y2</vt:lpstr>
      <vt:lpstr>GS1_Y3</vt:lpstr>
      <vt:lpstr>GS1_Y4</vt:lpstr>
      <vt:lpstr>GS1_Y5</vt:lpstr>
      <vt:lpstr>GS2_Y1</vt:lpstr>
      <vt:lpstr>GS2_Y2</vt:lpstr>
      <vt:lpstr>GS2_Y3</vt:lpstr>
      <vt:lpstr>GS2_Y4</vt:lpstr>
      <vt:lpstr>GS2_Y5</vt:lpstr>
      <vt:lpstr>IDC_Y1</vt:lpstr>
      <vt:lpstr>IDC_Y2</vt:lpstr>
      <vt:lpstr>IDC_Y3</vt:lpstr>
      <vt:lpstr>IDC_Y4</vt:lpstr>
      <vt:lpstr>IDC_Y5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Hewatt</dc:creator>
  <cp:lastModifiedBy>Matt Berry</cp:lastModifiedBy>
  <cp:lastPrinted>2018-11-16T17:22:52Z</cp:lastPrinted>
  <dcterms:created xsi:type="dcterms:W3CDTF">1997-03-21T15:54:17Z</dcterms:created>
  <dcterms:modified xsi:type="dcterms:W3CDTF">2020-07-07T15:23:03Z</dcterms:modified>
</cp:coreProperties>
</file>